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tos\obrasys\assets\templates\"/>
    </mc:Choice>
  </mc:AlternateContent>
  <xr:revisionPtr revIDLastSave="0" documentId="13_ncr:1_{AE6614CA-A6A9-4AF8-BF0A-ECE1DD5005E1}" xr6:coauthVersionLast="47" xr6:coauthVersionMax="47" xr10:uidLastSave="{00000000-0000-0000-0000-000000000000}"/>
  <bookViews>
    <workbookView xWindow="28680" yWindow="-120" windowWidth="19440" windowHeight="15000" tabRatio="500" activeTab="2" xr2:uid="{00000000-000D-0000-FFFF-FFFF00000000}"/>
  </bookViews>
  <sheets>
    <sheet name="Como Utilizar" sheetId="2" r:id="rId1"/>
    <sheet name="Cadastro Institucional" sheetId="3" r:id="rId2"/>
    <sheet name="Etapas" sheetId="4" r:id="rId3"/>
    <sheet name="Itens de Contrato" sheetId="5" r:id="rId4"/>
    <sheet name="Medição Consolidada (Itens de C" sheetId="6" r:id="rId5"/>
    <sheet name="Medição Consolidada (Etapas)" sheetId="7" r:id="rId6"/>
    <sheet name="Medição 01" sheetId="8" r:id="rId7"/>
    <sheet name="Medição 02" sheetId="9" r:id="rId8"/>
    <sheet name="Medição 03" sheetId="10" r:id="rId9"/>
    <sheet name="Medição 04" sheetId="11" r:id="rId10"/>
    <sheet name="Medição 05" sheetId="12" r:id="rId11"/>
    <sheet name="Medição 06" sheetId="13" r:id="rId12"/>
    <sheet name="Medição 07" sheetId="14" r:id="rId13"/>
    <sheet name="Medição 08" sheetId="15" r:id="rId14"/>
    <sheet name="Medição 09" sheetId="16" r:id="rId15"/>
    <sheet name="Medição 10" sheetId="17" r:id="rId16"/>
    <sheet name="Medição 11" sheetId="18" r:id="rId17"/>
    <sheet name="Medição 12" sheetId="19" r:id="rId18"/>
    <sheet name="EXTRAS (Lançamentos)" sheetId="20" r:id="rId19"/>
  </sheets>
  <definedNames>
    <definedName name="_xlnm._FilterDatabase" localSheetId="3" hidden="1">'Itens de Contrato'!$A$5:$F$1029</definedName>
    <definedName name="_xlnm._FilterDatabase" localSheetId="6" hidden="1">'Medição 01'!$A$5:$I$873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1" i="19" l="1"/>
  <c r="D151" i="19"/>
  <c r="H151" i="19" s="1"/>
  <c r="B151" i="19"/>
  <c r="C151" i="19" s="1"/>
  <c r="A151" i="19"/>
  <c r="I150" i="19"/>
  <c r="D150" i="19"/>
  <c r="B150" i="19"/>
  <c r="C150" i="19" s="1"/>
  <c r="A150" i="19"/>
  <c r="I149" i="19"/>
  <c r="D149" i="19"/>
  <c r="B149" i="19"/>
  <c r="C149" i="19" s="1"/>
  <c r="A149" i="19"/>
  <c r="I148" i="19"/>
  <c r="D148" i="19"/>
  <c r="B148" i="19"/>
  <c r="C148" i="19" s="1"/>
  <c r="A148" i="19"/>
  <c r="I147" i="19"/>
  <c r="D147" i="19"/>
  <c r="B147" i="19"/>
  <c r="C147" i="19" s="1"/>
  <c r="A147" i="19"/>
  <c r="I146" i="19"/>
  <c r="D146" i="19"/>
  <c r="H146" i="19" s="1"/>
  <c r="B146" i="19"/>
  <c r="C146" i="19" s="1"/>
  <c r="A146" i="19"/>
  <c r="I145" i="19"/>
  <c r="D145" i="19"/>
  <c r="H145" i="19" s="1"/>
  <c r="B145" i="19"/>
  <c r="C145" i="19" s="1"/>
  <c r="A145" i="19"/>
  <c r="I144" i="19"/>
  <c r="D144" i="19"/>
  <c r="H144" i="19" s="1"/>
  <c r="B144" i="19"/>
  <c r="C144" i="19" s="1"/>
  <c r="A144" i="19"/>
  <c r="I143" i="19"/>
  <c r="D143" i="19"/>
  <c r="H143" i="19" s="1"/>
  <c r="B143" i="19"/>
  <c r="C143" i="19" s="1"/>
  <c r="A143" i="19"/>
  <c r="I142" i="19"/>
  <c r="D142" i="19"/>
  <c r="B142" i="19"/>
  <c r="C142" i="19" s="1"/>
  <c r="A142" i="19"/>
  <c r="I141" i="19"/>
  <c r="D141" i="19"/>
  <c r="B141" i="19"/>
  <c r="C141" i="19" s="1"/>
  <c r="A141" i="19"/>
  <c r="I140" i="19"/>
  <c r="D140" i="19"/>
  <c r="H140" i="19" s="1"/>
  <c r="B140" i="19"/>
  <c r="C140" i="19" s="1"/>
  <c r="A140" i="19"/>
  <c r="I139" i="19"/>
  <c r="D139" i="19"/>
  <c r="B139" i="19"/>
  <c r="C139" i="19" s="1"/>
  <c r="A139" i="19"/>
  <c r="I138" i="19"/>
  <c r="D138" i="19"/>
  <c r="H138" i="19" s="1"/>
  <c r="B138" i="19"/>
  <c r="C138" i="19" s="1"/>
  <c r="A138" i="19"/>
  <c r="I137" i="19"/>
  <c r="D137" i="19"/>
  <c r="E137" i="19" s="1"/>
  <c r="B137" i="19"/>
  <c r="C137" i="19" s="1"/>
  <c r="A137" i="19"/>
  <c r="I136" i="19"/>
  <c r="D136" i="19"/>
  <c r="H136" i="19" s="1"/>
  <c r="C136" i="19"/>
  <c r="B136" i="19"/>
  <c r="A136" i="19"/>
  <c r="I135" i="19"/>
  <c r="D135" i="19"/>
  <c r="B135" i="19"/>
  <c r="C135" i="19" s="1"/>
  <c r="A135" i="19"/>
  <c r="I134" i="19"/>
  <c r="D134" i="19"/>
  <c r="B134" i="19"/>
  <c r="C134" i="19" s="1"/>
  <c r="A134" i="19"/>
  <c r="I133" i="19"/>
  <c r="D133" i="19"/>
  <c r="B133" i="19"/>
  <c r="C133" i="19" s="1"/>
  <c r="A133" i="19"/>
  <c r="I132" i="19"/>
  <c r="H132" i="19"/>
  <c r="D132" i="19"/>
  <c r="E132" i="19" s="1"/>
  <c r="B132" i="19"/>
  <c r="C132" i="19" s="1"/>
  <c r="A132" i="19"/>
  <c r="I131" i="19"/>
  <c r="D131" i="19"/>
  <c r="B131" i="19"/>
  <c r="C131" i="19" s="1"/>
  <c r="A131" i="19"/>
  <c r="I130" i="19"/>
  <c r="D130" i="19"/>
  <c r="B130" i="19"/>
  <c r="C130" i="19" s="1"/>
  <c r="A130" i="19"/>
  <c r="I129" i="19"/>
  <c r="D129" i="19"/>
  <c r="B129" i="19"/>
  <c r="C129" i="19" s="1"/>
  <c r="A129" i="19"/>
  <c r="I128" i="19"/>
  <c r="D128" i="19"/>
  <c r="H128" i="19" s="1"/>
  <c r="B128" i="19"/>
  <c r="C128" i="19" s="1"/>
  <c r="A128" i="19"/>
  <c r="I127" i="19"/>
  <c r="D127" i="19"/>
  <c r="B127" i="19"/>
  <c r="C127" i="19" s="1"/>
  <c r="A127" i="19"/>
  <c r="I126" i="19"/>
  <c r="D126" i="19"/>
  <c r="B126" i="19"/>
  <c r="C126" i="19" s="1"/>
  <c r="A126" i="19"/>
  <c r="I125" i="19"/>
  <c r="D125" i="19"/>
  <c r="E125" i="19" s="1"/>
  <c r="B125" i="19"/>
  <c r="C125" i="19" s="1"/>
  <c r="A125" i="19"/>
  <c r="I124" i="19"/>
  <c r="D124" i="19"/>
  <c r="H124" i="19" s="1"/>
  <c r="B124" i="19"/>
  <c r="C124" i="19" s="1"/>
  <c r="A124" i="19"/>
  <c r="I123" i="19"/>
  <c r="D123" i="19"/>
  <c r="B123" i="19"/>
  <c r="C123" i="19" s="1"/>
  <c r="A123" i="19"/>
  <c r="I122" i="19"/>
  <c r="D122" i="19"/>
  <c r="H122" i="19" s="1"/>
  <c r="B122" i="19"/>
  <c r="C122" i="19" s="1"/>
  <c r="A122" i="19"/>
  <c r="I121" i="19"/>
  <c r="D121" i="19"/>
  <c r="B121" i="19"/>
  <c r="C121" i="19" s="1"/>
  <c r="A121" i="19"/>
  <c r="I120" i="19"/>
  <c r="D120" i="19"/>
  <c r="H120" i="19" s="1"/>
  <c r="B120" i="19"/>
  <c r="C120" i="19" s="1"/>
  <c r="A120" i="19"/>
  <c r="I119" i="19"/>
  <c r="D119" i="19"/>
  <c r="H119" i="19" s="1"/>
  <c r="B119" i="19"/>
  <c r="C119" i="19" s="1"/>
  <c r="A119" i="19"/>
  <c r="I118" i="19"/>
  <c r="D118" i="19"/>
  <c r="B118" i="19"/>
  <c r="C118" i="19" s="1"/>
  <c r="A118" i="19"/>
  <c r="I117" i="19"/>
  <c r="D117" i="19"/>
  <c r="E117" i="19" s="1"/>
  <c r="B117" i="19"/>
  <c r="C117" i="19" s="1"/>
  <c r="A117" i="19"/>
  <c r="I116" i="19"/>
  <c r="D116" i="19"/>
  <c r="H116" i="19" s="1"/>
  <c r="B116" i="19"/>
  <c r="C116" i="19" s="1"/>
  <c r="A116" i="19"/>
  <c r="I115" i="19"/>
  <c r="D115" i="19"/>
  <c r="B115" i="19"/>
  <c r="C115" i="19" s="1"/>
  <c r="A115" i="19"/>
  <c r="I114" i="19"/>
  <c r="D114" i="19"/>
  <c r="H114" i="19" s="1"/>
  <c r="B114" i="19"/>
  <c r="C114" i="19" s="1"/>
  <c r="A114" i="19"/>
  <c r="I113" i="19"/>
  <c r="D113" i="19"/>
  <c r="E113" i="19" s="1"/>
  <c r="B113" i="19"/>
  <c r="C113" i="19" s="1"/>
  <c r="A113" i="19"/>
  <c r="I112" i="19"/>
  <c r="D112" i="19"/>
  <c r="H112" i="19" s="1"/>
  <c r="B112" i="19"/>
  <c r="C112" i="19" s="1"/>
  <c r="A112" i="19"/>
  <c r="I111" i="19"/>
  <c r="D111" i="19"/>
  <c r="H111" i="19" s="1"/>
  <c r="B111" i="19"/>
  <c r="C111" i="19" s="1"/>
  <c r="A111" i="19"/>
  <c r="I110" i="19"/>
  <c r="D110" i="19"/>
  <c r="B110" i="19"/>
  <c r="C110" i="19" s="1"/>
  <c r="A110" i="19"/>
  <c r="I109" i="19"/>
  <c r="D109" i="19"/>
  <c r="E109" i="19" s="1"/>
  <c r="B109" i="19"/>
  <c r="C109" i="19" s="1"/>
  <c r="A109" i="19"/>
  <c r="I108" i="19"/>
  <c r="D108" i="19"/>
  <c r="H108" i="19" s="1"/>
  <c r="B108" i="19"/>
  <c r="C108" i="19" s="1"/>
  <c r="A108" i="19"/>
  <c r="I107" i="19"/>
  <c r="D107" i="19"/>
  <c r="B107" i="19"/>
  <c r="C107" i="19" s="1"/>
  <c r="A107" i="19"/>
  <c r="I106" i="19"/>
  <c r="D106" i="19"/>
  <c r="H106" i="19" s="1"/>
  <c r="B106" i="19"/>
  <c r="C106" i="19" s="1"/>
  <c r="A106" i="19"/>
  <c r="I105" i="19"/>
  <c r="D105" i="19"/>
  <c r="E105" i="19" s="1"/>
  <c r="B105" i="19"/>
  <c r="C105" i="19" s="1"/>
  <c r="A105" i="19"/>
  <c r="I104" i="19"/>
  <c r="D104" i="19"/>
  <c r="H104" i="19" s="1"/>
  <c r="B104" i="19"/>
  <c r="C104" i="19" s="1"/>
  <c r="A104" i="19"/>
  <c r="I103" i="19"/>
  <c r="D103" i="19"/>
  <c r="H103" i="19" s="1"/>
  <c r="B103" i="19"/>
  <c r="C103" i="19" s="1"/>
  <c r="A103" i="19"/>
  <c r="I102" i="19"/>
  <c r="D102" i="19"/>
  <c r="B102" i="19"/>
  <c r="C102" i="19" s="1"/>
  <c r="A102" i="19"/>
  <c r="I101" i="19"/>
  <c r="D101" i="19"/>
  <c r="E101" i="19" s="1"/>
  <c r="B101" i="19"/>
  <c r="C101" i="19" s="1"/>
  <c r="A101" i="19"/>
  <c r="I100" i="19"/>
  <c r="D100" i="19"/>
  <c r="H100" i="19" s="1"/>
  <c r="B100" i="19"/>
  <c r="C100" i="19" s="1"/>
  <c r="A100" i="19"/>
  <c r="I99" i="19"/>
  <c r="D99" i="19"/>
  <c r="B99" i="19"/>
  <c r="C99" i="19" s="1"/>
  <c r="A99" i="19"/>
  <c r="I98" i="19"/>
  <c r="D98" i="19"/>
  <c r="H98" i="19" s="1"/>
  <c r="C98" i="19"/>
  <c r="B98" i="19"/>
  <c r="A98" i="19"/>
  <c r="I97" i="19"/>
  <c r="D97" i="19"/>
  <c r="E97" i="19" s="1"/>
  <c r="B97" i="19"/>
  <c r="C97" i="19" s="1"/>
  <c r="A97" i="19"/>
  <c r="I96" i="19"/>
  <c r="H96" i="19"/>
  <c r="D96" i="19"/>
  <c r="E96" i="19" s="1"/>
  <c r="B96" i="19"/>
  <c r="C96" i="19" s="1"/>
  <c r="A96" i="19"/>
  <c r="I95" i="19"/>
  <c r="D95" i="19"/>
  <c r="B95" i="19"/>
  <c r="C95" i="19" s="1"/>
  <c r="A95" i="19"/>
  <c r="I94" i="19"/>
  <c r="D94" i="19"/>
  <c r="B94" i="19"/>
  <c r="C94" i="19" s="1"/>
  <c r="A94" i="19"/>
  <c r="I93" i="19"/>
  <c r="D93" i="19"/>
  <c r="E93" i="19" s="1"/>
  <c r="B93" i="19"/>
  <c r="C93" i="19" s="1"/>
  <c r="A93" i="19"/>
  <c r="I92" i="19"/>
  <c r="D92" i="19"/>
  <c r="H92" i="19" s="1"/>
  <c r="B92" i="19"/>
  <c r="C92" i="19" s="1"/>
  <c r="A92" i="19"/>
  <c r="I91" i="19"/>
  <c r="D91" i="19"/>
  <c r="B91" i="19"/>
  <c r="C91" i="19" s="1"/>
  <c r="A91" i="19"/>
  <c r="I90" i="19"/>
  <c r="D90" i="19"/>
  <c r="H90" i="19" s="1"/>
  <c r="B90" i="19"/>
  <c r="C90" i="19" s="1"/>
  <c r="A90" i="19"/>
  <c r="I89" i="19"/>
  <c r="D89" i="19"/>
  <c r="E89" i="19" s="1"/>
  <c r="B89" i="19"/>
  <c r="C89" i="19" s="1"/>
  <c r="A89" i="19"/>
  <c r="I88" i="19"/>
  <c r="D88" i="19"/>
  <c r="H88" i="19" s="1"/>
  <c r="B88" i="19"/>
  <c r="C88" i="19" s="1"/>
  <c r="A88" i="19"/>
  <c r="I87" i="19"/>
  <c r="D87" i="19"/>
  <c r="H87" i="19" s="1"/>
  <c r="B87" i="19"/>
  <c r="C87" i="19" s="1"/>
  <c r="A87" i="19"/>
  <c r="I86" i="19"/>
  <c r="D86" i="19"/>
  <c r="B86" i="19"/>
  <c r="C86" i="19" s="1"/>
  <c r="A86" i="19"/>
  <c r="I85" i="19"/>
  <c r="D85" i="19"/>
  <c r="E85" i="19" s="1"/>
  <c r="B85" i="19"/>
  <c r="C85" i="19" s="1"/>
  <c r="A85" i="19"/>
  <c r="I84" i="19"/>
  <c r="D84" i="19"/>
  <c r="B84" i="19"/>
  <c r="C84" i="19" s="1"/>
  <c r="A84" i="19"/>
  <c r="I83" i="19"/>
  <c r="D83" i="19"/>
  <c r="B83" i="19"/>
  <c r="C83" i="19" s="1"/>
  <c r="A83" i="19"/>
  <c r="I82" i="19"/>
  <c r="D82" i="19"/>
  <c r="E82" i="19" s="1"/>
  <c r="B82" i="19"/>
  <c r="C82" i="19" s="1"/>
  <c r="A82" i="19"/>
  <c r="I81" i="19"/>
  <c r="D81" i="19"/>
  <c r="E81" i="19" s="1"/>
  <c r="B81" i="19"/>
  <c r="C81" i="19" s="1"/>
  <c r="A81" i="19"/>
  <c r="I80" i="19"/>
  <c r="D80" i="19"/>
  <c r="H80" i="19" s="1"/>
  <c r="B80" i="19"/>
  <c r="C80" i="19" s="1"/>
  <c r="A80" i="19"/>
  <c r="I79" i="19"/>
  <c r="D79" i="19"/>
  <c r="B79" i="19"/>
  <c r="C79" i="19" s="1"/>
  <c r="A79" i="19"/>
  <c r="I78" i="19"/>
  <c r="D78" i="19"/>
  <c r="B78" i="19"/>
  <c r="C78" i="19" s="1"/>
  <c r="A78" i="19"/>
  <c r="I77" i="19"/>
  <c r="D77" i="19"/>
  <c r="E77" i="19" s="1"/>
  <c r="B77" i="19"/>
  <c r="C77" i="19" s="1"/>
  <c r="A77" i="19"/>
  <c r="I76" i="19"/>
  <c r="D76" i="19"/>
  <c r="H76" i="19" s="1"/>
  <c r="B76" i="19"/>
  <c r="C76" i="19" s="1"/>
  <c r="A76" i="19"/>
  <c r="I75" i="19"/>
  <c r="D75" i="19"/>
  <c r="B75" i="19"/>
  <c r="C75" i="19" s="1"/>
  <c r="A75" i="19"/>
  <c r="I74" i="19"/>
  <c r="D74" i="19"/>
  <c r="H74" i="19" s="1"/>
  <c r="B74" i="19"/>
  <c r="C74" i="19" s="1"/>
  <c r="A74" i="19"/>
  <c r="I73" i="19"/>
  <c r="D73" i="19"/>
  <c r="E73" i="19" s="1"/>
  <c r="B73" i="19"/>
  <c r="C73" i="19" s="1"/>
  <c r="A73" i="19"/>
  <c r="I72" i="19"/>
  <c r="D72" i="19"/>
  <c r="H72" i="19" s="1"/>
  <c r="B72" i="19"/>
  <c r="C72" i="19" s="1"/>
  <c r="A72" i="19"/>
  <c r="I71" i="19"/>
  <c r="D71" i="19"/>
  <c r="H71" i="19" s="1"/>
  <c r="B71" i="19"/>
  <c r="C71" i="19" s="1"/>
  <c r="A71" i="19"/>
  <c r="I70" i="19"/>
  <c r="D70" i="19"/>
  <c r="B70" i="19"/>
  <c r="C70" i="19" s="1"/>
  <c r="A70" i="19"/>
  <c r="I69" i="19"/>
  <c r="D69" i="19"/>
  <c r="B69" i="19"/>
  <c r="C69" i="19" s="1"/>
  <c r="A69" i="19"/>
  <c r="I68" i="19"/>
  <c r="D68" i="19"/>
  <c r="H68" i="19" s="1"/>
  <c r="B68" i="19"/>
  <c r="C68" i="19" s="1"/>
  <c r="A68" i="19"/>
  <c r="I67" i="19"/>
  <c r="D67" i="19"/>
  <c r="B67" i="19"/>
  <c r="C67" i="19" s="1"/>
  <c r="A67" i="19"/>
  <c r="I66" i="19"/>
  <c r="D66" i="19"/>
  <c r="H66" i="19" s="1"/>
  <c r="B66" i="19"/>
  <c r="C66" i="19" s="1"/>
  <c r="A66" i="19"/>
  <c r="I65" i="19"/>
  <c r="D65" i="19"/>
  <c r="E65" i="19" s="1"/>
  <c r="B65" i="19"/>
  <c r="C65" i="19" s="1"/>
  <c r="A65" i="19"/>
  <c r="I64" i="19"/>
  <c r="D64" i="19"/>
  <c r="H64" i="19" s="1"/>
  <c r="B64" i="19"/>
  <c r="C64" i="19" s="1"/>
  <c r="A64" i="19"/>
  <c r="I63" i="19"/>
  <c r="D63" i="19"/>
  <c r="B63" i="19"/>
  <c r="C63" i="19" s="1"/>
  <c r="A63" i="19"/>
  <c r="I62" i="19"/>
  <c r="D62" i="19"/>
  <c r="B62" i="19"/>
  <c r="C62" i="19" s="1"/>
  <c r="A62" i="19"/>
  <c r="I61" i="19"/>
  <c r="D61" i="19"/>
  <c r="E61" i="19" s="1"/>
  <c r="B61" i="19"/>
  <c r="C61" i="19" s="1"/>
  <c r="A61" i="19"/>
  <c r="I60" i="19"/>
  <c r="D60" i="19"/>
  <c r="H60" i="19" s="1"/>
  <c r="B60" i="19"/>
  <c r="C60" i="19" s="1"/>
  <c r="A60" i="19"/>
  <c r="I59" i="19"/>
  <c r="D59" i="19"/>
  <c r="B59" i="19"/>
  <c r="C59" i="19" s="1"/>
  <c r="A59" i="19"/>
  <c r="I58" i="19"/>
  <c r="D58" i="19"/>
  <c r="B58" i="19"/>
  <c r="C58" i="19" s="1"/>
  <c r="A58" i="19"/>
  <c r="I57" i="19"/>
  <c r="D57" i="19"/>
  <c r="E57" i="19" s="1"/>
  <c r="B57" i="19"/>
  <c r="C57" i="19" s="1"/>
  <c r="A57" i="19"/>
  <c r="I56" i="19"/>
  <c r="D56" i="19"/>
  <c r="H56" i="19" s="1"/>
  <c r="B56" i="19"/>
  <c r="C56" i="19" s="1"/>
  <c r="A56" i="19"/>
  <c r="I55" i="19"/>
  <c r="D55" i="19"/>
  <c r="H55" i="19" s="1"/>
  <c r="B55" i="19"/>
  <c r="C55" i="19" s="1"/>
  <c r="A55" i="19"/>
  <c r="I54" i="19"/>
  <c r="D54" i="19"/>
  <c r="B54" i="19"/>
  <c r="C54" i="19" s="1"/>
  <c r="A54" i="19"/>
  <c r="I53" i="19"/>
  <c r="D53" i="19"/>
  <c r="E53" i="19" s="1"/>
  <c r="B53" i="19"/>
  <c r="C53" i="19" s="1"/>
  <c r="A53" i="19"/>
  <c r="I52" i="19"/>
  <c r="D52" i="19"/>
  <c r="H52" i="19" s="1"/>
  <c r="B52" i="19"/>
  <c r="C52" i="19" s="1"/>
  <c r="A52" i="19"/>
  <c r="I51" i="19"/>
  <c r="D51" i="19"/>
  <c r="B51" i="19"/>
  <c r="C51" i="19" s="1"/>
  <c r="A51" i="19"/>
  <c r="I50" i="19"/>
  <c r="D50" i="19"/>
  <c r="H50" i="19" s="1"/>
  <c r="B50" i="19"/>
  <c r="C50" i="19" s="1"/>
  <c r="A50" i="19"/>
  <c r="I49" i="19"/>
  <c r="D49" i="19"/>
  <c r="E49" i="19" s="1"/>
  <c r="B49" i="19"/>
  <c r="C49" i="19" s="1"/>
  <c r="A49" i="19"/>
  <c r="I48" i="19"/>
  <c r="D48" i="19"/>
  <c r="H48" i="19" s="1"/>
  <c r="B48" i="19"/>
  <c r="C48" i="19" s="1"/>
  <c r="A48" i="19"/>
  <c r="I47" i="19"/>
  <c r="D47" i="19"/>
  <c r="B47" i="19"/>
  <c r="C47" i="19" s="1"/>
  <c r="A47" i="19"/>
  <c r="I46" i="19"/>
  <c r="D46" i="19"/>
  <c r="B46" i="19"/>
  <c r="C46" i="19" s="1"/>
  <c r="A46" i="19"/>
  <c r="I45" i="19"/>
  <c r="D45" i="19"/>
  <c r="E45" i="19" s="1"/>
  <c r="B45" i="19"/>
  <c r="C45" i="19" s="1"/>
  <c r="A45" i="19"/>
  <c r="I44" i="19"/>
  <c r="D44" i="19"/>
  <c r="H44" i="19" s="1"/>
  <c r="B44" i="19"/>
  <c r="C44" i="19" s="1"/>
  <c r="A44" i="19"/>
  <c r="I43" i="19"/>
  <c r="D43" i="19"/>
  <c r="B43" i="19"/>
  <c r="C43" i="19" s="1"/>
  <c r="A43" i="19"/>
  <c r="I42" i="19"/>
  <c r="D42" i="19"/>
  <c r="H42" i="19" s="1"/>
  <c r="B42" i="19"/>
  <c r="C42" i="19" s="1"/>
  <c r="A42" i="19"/>
  <c r="I41" i="19"/>
  <c r="D41" i="19"/>
  <c r="E41" i="19" s="1"/>
  <c r="B41" i="19"/>
  <c r="C41" i="19" s="1"/>
  <c r="A41" i="19"/>
  <c r="I40" i="19"/>
  <c r="D40" i="19"/>
  <c r="H40" i="19" s="1"/>
  <c r="B40" i="19"/>
  <c r="C40" i="19" s="1"/>
  <c r="A40" i="19"/>
  <c r="I39" i="19"/>
  <c r="D39" i="19"/>
  <c r="B39" i="19"/>
  <c r="C39" i="19" s="1"/>
  <c r="A39" i="19"/>
  <c r="I38" i="19"/>
  <c r="D38" i="19"/>
  <c r="B38" i="19"/>
  <c r="C38" i="19" s="1"/>
  <c r="A38" i="19"/>
  <c r="I37" i="19"/>
  <c r="D37" i="19"/>
  <c r="C37" i="19"/>
  <c r="B37" i="19"/>
  <c r="A37" i="19"/>
  <c r="I36" i="19"/>
  <c r="D36" i="19"/>
  <c r="H36" i="19" s="1"/>
  <c r="B36" i="19"/>
  <c r="C36" i="19" s="1"/>
  <c r="A36" i="19"/>
  <c r="I35" i="19"/>
  <c r="D35" i="19"/>
  <c r="E35" i="19" s="1"/>
  <c r="B35" i="19"/>
  <c r="C35" i="19" s="1"/>
  <c r="A35" i="19"/>
  <c r="I34" i="19"/>
  <c r="D34" i="19"/>
  <c r="B34" i="19"/>
  <c r="C34" i="19" s="1"/>
  <c r="A34" i="19"/>
  <c r="I33" i="19"/>
  <c r="D33" i="19"/>
  <c r="E33" i="19" s="1"/>
  <c r="B33" i="19"/>
  <c r="C33" i="19" s="1"/>
  <c r="A33" i="19"/>
  <c r="I32" i="19"/>
  <c r="D32" i="19"/>
  <c r="H32" i="19" s="1"/>
  <c r="B32" i="19"/>
  <c r="C32" i="19" s="1"/>
  <c r="A32" i="19"/>
  <c r="I31" i="19"/>
  <c r="D31" i="19"/>
  <c r="H31" i="19" s="1"/>
  <c r="B31" i="19"/>
  <c r="C31" i="19" s="1"/>
  <c r="A31" i="19"/>
  <c r="I30" i="19"/>
  <c r="D30" i="19"/>
  <c r="B30" i="19"/>
  <c r="C30" i="19" s="1"/>
  <c r="A30" i="19"/>
  <c r="I29" i="19"/>
  <c r="D29" i="19"/>
  <c r="E29" i="19" s="1"/>
  <c r="B29" i="19"/>
  <c r="C29" i="19" s="1"/>
  <c r="A29" i="19"/>
  <c r="I28" i="19"/>
  <c r="D28" i="19"/>
  <c r="E28" i="19" s="1"/>
  <c r="B28" i="19"/>
  <c r="C28" i="19" s="1"/>
  <c r="A28" i="19"/>
  <c r="I27" i="19"/>
  <c r="D27" i="19"/>
  <c r="B27" i="19"/>
  <c r="C27" i="19" s="1"/>
  <c r="A27" i="19"/>
  <c r="I26" i="19"/>
  <c r="D26" i="19"/>
  <c r="H26" i="19" s="1"/>
  <c r="B26" i="19"/>
  <c r="C26" i="19" s="1"/>
  <c r="A26" i="19"/>
  <c r="I25" i="19"/>
  <c r="D25" i="19"/>
  <c r="E25" i="19" s="1"/>
  <c r="B25" i="19"/>
  <c r="C25" i="19" s="1"/>
  <c r="A25" i="19"/>
  <c r="I24" i="19"/>
  <c r="D24" i="19"/>
  <c r="B24" i="19"/>
  <c r="C24" i="19" s="1"/>
  <c r="A24" i="19"/>
  <c r="I23" i="19"/>
  <c r="D23" i="19"/>
  <c r="B23" i="19"/>
  <c r="C23" i="19" s="1"/>
  <c r="A23" i="19"/>
  <c r="I22" i="19"/>
  <c r="D22" i="19"/>
  <c r="B22" i="19"/>
  <c r="C22" i="19" s="1"/>
  <c r="A22" i="19"/>
  <c r="I21" i="19"/>
  <c r="D21" i="19"/>
  <c r="E21" i="19" s="1"/>
  <c r="B21" i="19"/>
  <c r="C21" i="19" s="1"/>
  <c r="A21" i="19"/>
  <c r="I20" i="19"/>
  <c r="D20" i="19"/>
  <c r="H20" i="19" s="1"/>
  <c r="B20" i="19"/>
  <c r="C20" i="19" s="1"/>
  <c r="A20" i="19"/>
  <c r="I19" i="19"/>
  <c r="D19" i="19"/>
  <c r="E19" i="19" s="1"/>
  <c r="B19" i="19"/>
  <c r="C19" i="19" s="1"/>
  <c r="A19" i="19"/>
  <c r="I18" i="19"/>
  <c r="D18" i="19"/>
  <c r="H18" i="19" s="1"/>
  <c r="B18" i="19"/>
  <c r="C18" i="19" s="1"/>
  <c r="A18" i="19"/>
  <c r="I17" i="19"/>
  <c r="D17" i="19"/>
  <c r="E17" i="19" s="1"/>
  <c r="B17" i="19"/>
  <c r="C17" i="19" s="1"/>
  <c r="A17" i="19"/>
  <c r="I16" i="19"/>
  <c r="D16" i="19"/>
  <c r="H16" i="19" s="1"/>
  <c r="B16" i="19"/>
  <c r="C16" i="19" s="1"/>
  <c r="A16" i="19"/>
  <c r="I15" i="19"/>
  <c r="D15" i="19"/>
  <c r="B15" i="19"/>
  <c r="C15" i="19" s="1"/>
  <c r="A15" i="19"/>
  <c r="I14" i="19"/>
  <c r="D14" i="19"/>
  <c r="B14" i="19"/>
  <c r="C14" i="19" s="1"/>
  <c r="A14" i="19"/>
  <c r="I13" i="19"/>
  <c r="D13" i="19"/>
  <c r="E13" i="19" s="1"/>
  <c r="B13" i="19"/>
  <c r="C13" i="19" s="1"/>
  <c r="A13" i="19"/>
  <c r="I12" i="19"/>
  <c r="D12" i="19"/>
  <c r="H12" i="19" s="1"/>
  <c r="B12" i="19"/>
  <c r="C12" i="19" s="1"/>
  <c r="A12" i="19"/>
  <c r="I11" i="19"/>
  <c r="D11" i="19"/>
  <c r="E11" i="19" s="1"/>
  <c r="B11" i="19"/>
  <c r="C11" i="19" s="1"/>
  <c r="A11" i="19"/>
  <c r="I10" i="19"/>
  <c r="D10" i="19"/>
  <c r="H10" i="19" s="1"/>
  <c r="B10" i="19"/>
  <c r="C10" i="19" s="1"/>
  <c r="A10" i="19"/>
  <c r="I9" i="19"/>
  <c r="D9" i="19"/>
  <c r="B9" i="19"/>
  <c r="C9" i="19" s="1"/>
  <c r="A9" i="19"/>
  <c r="I8" i="19"/>
  <c r="D8" i="19"/>
  <c r="H8" i="19" s="1"/>
  <c r="B8" i="19"/>
  <c r="C8" i="19" s="1"/>
  <c r="A8" i="19"/>
  <c r="I7" i="19"/>
  <c r="D7" i="19"/>
  <c r="H7" i="19" s="1"/>
  <c r="B7" i="19"/>
  <c r="C7" i="19" s="1"/>
  <c r="A7" i="19"/>
  <c r="I6" i="19"/>
  <c r="D6" i="19"/>
  <c r="B6" i="19"/>
  <c r="C6" i="19" s="1"/>
  <c r="A6" i="19"/>
  <c r="G3" i="19"/>
  <c r="F3" i="19"/>
  <c r="E3" i="19"/>
  <c r="D3" i="19"/>
  <c r="C3" i="19"/>
  <c r="B3" i="19"/>
  <c r="A3" i="19"/>
  <c r="G1" i="19"/>
  <c r="F1" i="19"/>
  <c r="I151" i="18"/>
  <c r="D151" i="18"/>
  <c r="B151" i="18"/>
  <c r="C151" i="18" s="1"/>
  <c r="A151" i="18"/>
  <c r="I150" i="18"/>
  <c r="D150" i="18"/>
  <c r="B150" i="18"/>
  <c r="C150" i="18" s="1"/>
  <c r="A150" i="18"/>
  <c r="I149" i="18"/>
  <c r="D149" i="18"/>
  <c r="E149" i="18" s="1"/>
  <c r="B149" i="18"/>
  <c r="C149" i="18" s="1"/>
  <c r="A149" i="18"/>
  <c r="I148" i="18"/>
  <c r="D148" i="18"/>
  <c r="E148" i="18" s="1"/>
  <c r="B148" i="18"/>
  <c r="C148" i="18" s="1"/>
  <c r="A148" i="18"/>
  <c r="I147" i="18"/>
  <c r="D147" i="18"/>
  <c r="B147" i="18"/>
  <c r="C147" i="18" s="1"/>
  <c r="A147" i="18"/>
  <c r="I146" i="18"/>
  <c r="D146" i="18"/>
  <c r="B146" i="18"/>
  <c r="C146" i="18" s="1"/>
  <c r="A146" i="18"/>
  <c r="I145" i="18"/>
  <c r="D145" i="18"/>
  <c r="E145" i="18" s="1"/>
  <c r="B145" i="18"/>
  <c r="C145" i="18" s="1"/>
  <c r="A145" i="18"/>
  <c r="I144" i="18"/>
  <c r="D144" i="18"/>
  <c r="E144" i="18" s="1"/>
  <c r="B144" i="18"/>
  <c r="C144" i="18" s="1"/>
  <c r="A144" i="18"/>
  <c r="I143" i="18"/>
  <c r="D143" i="18"/>
  <c r="B143" i="18"/>
  <c r="C143" i="18" s="1"/>
  <c r="A143" i="18"/>
  <c r="I142" i="18"/>
  <c r="D142" i="18"/>
  <c r="B142" i="18"/>
  <c r="C142" i="18" s="1"/>
  <c r="A142" i="18"/>
  <c r="I141" i="18"/>
  <c r="D141" i="18"/>
  <c r="E141" i="18" s="1"/>
  <c r="B141" i="18"/>
  <c r="C141" i="18" s="1"/>
  <c r="A141" i="18"/>
  <c r="I140" i="18"/>
  <c r="D140" i="18"/>
  <c r="E140" i="18" s="1"/>
  <c r="B140" i="18"/>
  <c r="C140" i="18" s="1"/>
  <c r="A140" i="18"/>
  <c r="I139" i="18"/>
  <c r="D139" i="18"/>
  <c r="B139" i="18"/>
  <c r="C139" i="18" s="1"/>
  <c r="A139" i="18"/>
  <c r="I138" i="18"/>
  <c r="D138" i="18"/>
  <c r="B138" i="18"/>
  <c r="C138" i="18" s="1"/>
  <c r="A138" i="18"/>
  <c r="I137" i="18"/>
  <c r="D137" i="18"/>
  <c r="B137" i="18"/>
  <c r="C137" i="18" s="1"/>
  <c r="A137" i="18"/>
  <c r="I136" i="18"/>
  <c r="D136" i="18"/>
  <c r="E136" i="18" s="1"/>
  <c r="B136" i="18"/>
  <c r="C136" i="18" s="1"/>
  <c r="A136" i="18"/>
  <c r="I135" i="18"/>
  <c r="D135" i="18"/>
  <c r="B135" i="18"/>
  <c r="C135" i="18" s="1"/>
  <c r="A135" i="18"/>
  <c r="I134" i="18"/>
  <c r="D134" i="18"/>
  <c r="B134" i="18"/>
  <c r="C134" i="18" s="1"/>
  <c r="A134" i="18"/>
  <c r="I133" i="18"/>
  <c r="D133" i="18"/>
  <c r="E133" i="18" s="1"/>
  <c r="B133" i="18"/>
  <c r="C133" i="18" s="1"/>
  <c r="A133" i="18"/>
  <c r="I132" i="18"/>
  <c r="D132" i="18"/>
  <c r="E132" i="18" s="1"/>
  <c r="B132" i="18"/>
  <c r="C132" i="18" s="1"/>
  <c r="A132" i="18"/>
  <c r="I131" i="18"/>
  <c r="D131" i="18"/>
  <c r="B131" i="18"/>
  <c r="C131" i="18" s="1"/>
  <c r="A131" i="18"/>
  <c r="I130" i="18"/>
  <c r="D130" i="18"/>
  <c r="B130" i="18"/>
  <c r="C130" i="18" s="1"/>
  <c r="A130" i="18"/>
  <c r="I129" i="18"/>
  <c r="D129" i="18"/>
  <c r="E129" i="18" s="1"/>
  <c r="C129" i="18"/>
  <c r="B129" i="18"/>
  <c r="A129" i="18"/>
  <c r="I128" i="18"/>
  <c r="D128" i="18"/>
  <c r="E128" i="18" s="1"/>
  <c r="B128" i="18"/>
  <c r="C128" i="18" s="1"/>
  <c r="A128" i="18"/>
  <c r="I127" i="18"/>
  <c r="D127" i="18"/>
  <c r="B127" i="18"/>
  <c r="C127" i="18" s="1"/>
  <c r="A127" i="18"/>
  <c r="I126" i="18"/>
  <c r="D126" i="18"/>
  <c r="B126" i="18"/>
  <c r="C126" i="18" s="1"/>
  <c r="A126" i="18"/>
  <c r="I125" i="18"/>
  <c r="H125" i="18"/>
  <c r="D125" i="18"/>
  <c r="E125" i="18" s="1"/>
  <c r="B125" i="18"/>
  <c r="C125" i="18" s="1"/>
  <c r="A125" i="18"/>
  <c r="I124" i="18"/>
  <c r="D124" i="18"/>
  <c r="E124" i="18" s="1"/>
  <c r="B124" i="18"/>
  <c r="C124" i="18" s="1"/>
  <c r="A124" i="18"/>
  <c r="I123" i="18"/>
  <c r="D123" i="18"/>
  <c r="E123" i="18" s="1"/>
  <c r="B123" i="18"/>
  <c r="C123" i="18" s="1"/>
  <c r="A123" i="18"/>
  <c r="I122" i="18"/>
  <c r="D122" i="18"/>
  <c r="B122" i="18"/>
  <c r="C122" i="18" s="1"/>
  <c r="A122" i="18"/>
  <c r="I121" i="18"/>
  <c r="D121" i="18"/>
  <c r="E121" i="18" s="1"/>
  <c r="B121" i="18"/>
  <c r="C121" i="18" s="1"/>
  <c r="A121" i="18"/>
  <c r="I120" i="18"/>
  <c r="D120" i="18"/>
  <c r="E120" i="18" s="1"/>
  <c r="B120" i="18"/>
  <c r="C120" i="18" s="1"/>
  <c r="A120" i="18"/>
  <c r="I119" i="18"/>
  <c r="D119" i="18"/>
  <c r="B119" i="18"/>
  <c r="C119" i="18" s="1"/>
  <c r="A119" i="18"/>
  <c r="I118" i="18"/>
  <c r="D118" i="18"/>
  <c r="B118" i="18"/>
  <c r="C118" i="18" s="1"/>
  <c r="A118" i="18"/>
  <c r="I117" i="18"/>
  <c r="D117" i="18"/>
  <c r="B117" i="18"/>
  <c r="C117" i="18" s="1"/>
  <c r="A117" i="18"/>
  <c r="I116" i="18"/>
  <c r="D116" i="18"/>
  <c r="E116" i="18" s="1"/>
  <c r="B116" i="18"/>
  <c r="C116" i="18" s="1"/>
  <c r="A116" i="18"/>
  <c r="I115" i="18"/>
  <c r="D115" i="18"/>
  <c r="B115" i="18"/>
  <c r="C115" i="18" s="1"/>
  <c r="A115" i="18"/>
  <c r="I114" i="18"/>
  <c r="D114" i="18"/>
  <c r="B114" i="18"/>
  <c r="C114" i="18" s="1"/>
  <c r="A114" i="18"/>
  <c r="I113" i="18"/>
  <c r="D113" i="18"/>
  <c r="E113" i="18" s="1"/>
  <c r="B113" i="18"/>
  <c r="C113" i="18" s="1"/>
  <c r="A113" i="18"/>
  <c r="I112" i="18"/>
  <c r="D112" i="18"/>
  <c r="E112" i="18" s="1"/>
  <c r="B112" i="18"/>
  <c r="C112" i="18" s="1"/>
  <c r="A112" i="18"/>
  <c r="I111" i="18"/>
  <c r="D111" i="18"/>
  <c r="B111" i="18"/>
  <c r="C111" i="18" s="1"/>
  <c r="A111" i="18"/>
  <c r="I110" i="18"/>
  <c r="D110" i="18"/>
  <c r="B110" i="18"/>
  <c r="C110" i="18" s="1"/>
  <c r="A110" i="18"/>
  <c r="I109" i="18"/>
  <c r="D109" i="18"/>
  <c r="E109" i="18" s="1"/>
  <c r="B109" i="18"/>
  <c r="C109" i="18" s="1"/>
  <c r="A109" i="18"/>
  <c r="I108" i="18"/>
  <c r="D108" i="18"/>
  <c r="E108" i="18" s="1"/>
  <c r="B108" i="18"/>
  <c r="C108" i="18" s="1"/>
  <c r="A108" i="18"/>
  <c r="I107" i="18"/>
  <c r="D107" i="18"/>
  <c r="B107" i="18"/>
  <c r="C107" i="18" s="1"/>
  <c r="A107" i="18"/>
  <c r="I106" i="18"/>
  <c r="D106" i="18"/>
  <c r="B106" i="18"/>
  <c r="C106" i="18" s="1"/>
  <c r="A106" i="18"/>
  <c r="I105" i="18"/>
  <c r="D105" i="18"/>
  <c r="E105" i="18" s="1"/>
  <c r="B105" i="18"/>
  <c r="C105" i="18" s="1"/>
  <c r="A105" i="18"/>
  <c r="I104" i="18"/>
  <c r="D104" i="18"/>
  <c r="E104" i="18" s="1"/>
  <c r="B104" i="18"/>
  <c r="C104" i="18" s="1"/>
  <c r="A104" i="18"/>
  <c r="I103" i="18"/>
  <c r="D103" i="18"/>
  <c r="E103" i="18" s="1"/>
  <c r="C103" i="18"/>
  <c r="B103" i="18"/>
  <c r="A103" i="18"/>
  <c r="I102" i="18"/>
  <c r="D102" i="18"/>
  <c r="E102" i="18" s="1"/>
  <c r="B102" i="18"/>
  <c r="C102" i="18" s="1"/>
  <c r="A102" i="18"/>
  <c r="I101" i="18"/>
  <c r="H101" i="18"/>
  <c r="D101" i="18"/>
  <c r="E101" i="18" s="1"/>
  <c r="B101" i="18"/>
  <c r="C101" i="18" s="1"/>
  <c r="A101" i="18"/>
  <c r="I100" i="18"/>
  <c r="D100" i="18"/>
  <c r="B100" i="18"/>
  <c r="C100" i="18" s="1"/>
  <c r="A100" i="18"/>
  <c r="I99" i="18"/>
  <c r="D99" i="18"/>
  <c r="B99" i="18"/>
  <c r="C99" i="18" s="1"/>
  <c r="A99" i="18"/>
  <c r="I98" i="18"/>
  <c r="D98" i="18"/>
  <c r="B98" i="18"/>
  <c r="C98" i="18" s="1"/>
  <c r="A98" i="18"/>
  <c r="I97" i="18"/>
  <c r="D97" i="18"/>
  <c r="E97" i="18" s="1"/>
  <c r="B97" i="18"/>
  <c r="C97" i="18" s="1"/>
  <c r="A97" i="18"/>
  <c r="I96" i="18"/>
  <c r="D96" i="18"/>
  <c r="E96" i="18" s="1"/>
  <c r="B96" i="18"/>
  <c r="C96" i="18" s="1"/>
  <c r="A96" i="18"/>
  <c r="I95" i="18"/>
  <c r="D95" i="18"/>
  <c r="E95" i="18" s="1"/>
  <c r="B95" i="18"/>
  <c r="C95" i="18" s="1"/>
  <c r="A95" i="18"/>
  <c r="I94" i="18"/>
  <c r="D94" i="18"/>
  <c r="E94" i="18" s="1"/>
  <c r="C94" i="18"/>
  <c r="B94" i="18"/>
  <c r="A94" i="18"/>
  <c r="I93" i="18"/>
  <c r="D93" i="18"/>
  <c r="B93" i="18"/>
  <c r="C93" i="18" s="1"/>
  <c r="A93" i="18"/>
  <c r="I92" i="18"/>
  <c r="D92" i="18"/>
  <c r="E92" i="18" s="1"/>
  <c r="B92" i="18"/>
  <c r="C92" i="18" s="1"/>
  <c r="A92" i="18"/>
  <c r="I91" i="18"/>
  <c r="D91" i="18"/>
  <c r="B91" i="18"/>
  <c r="C91" i="18" s="1"/>
  <c r="A91" i="18"/>
  <c r="I90" i="18"/>
  <c r="D90" i="18"/>
  <c r="B90" i="18"/>
  <c r="C90" i="18" s="1"/>
  <c r="A90" i="18"/>
  <c r="I89" i="18"/>
  <c r="D89" i="18"/>
  <c r="E89" i="18" s="1"/>
  <c r="B89" i="18"/>
  <c r="C89" i="18" s="1"/>
  <c r="A89" i="18"/>
  <c r="I88" i="18"/>
  <c r="D88" i="18"/>
  <c r="B88" i="18"/>
  <c r="C88" i="18" s="1"/>
  <c r="A88" i="18"/>
  <c r="I87" i="18"/>
  <c r="D87" i="18"/>
  <c r="E87" i="18" s="1"/>
  <c r="B87" i="18"/>
  <c r="C87" i="18" s="1"/>
  <c r="A87" i="18"/>
  <c r="I86" i="18"/>
  <c r="D86" i="18"/>
  <c r="E86" i="18" s="1"/>
  <c r="B86" i="18"/>
  <c r="C86" i="18" s="1"/>
  <c r="A86" i="18"/>
  <c r="I85" i="18"/>
  <c r="D85" i="18"/>
  <c r="B85" i="18"/>
  <c r="C85" i="18" s="1"/>
  <c r="A85" i="18"/>
  <c r="I84" i="18"/>
  <c r="D84" i="18"/>
  <c r="E84" i="18" s="1"/>
  <c r="B84" i="18"/>
  <c r="C84" i="18" s="1"/>
  <c r="A84" i="18"/>
  <c r="I83" i="18"/>
  <c r="D83" i="18"/>
  <c r="B83" i="18"/>
  <c r="C83" i="18" s="1"/>
  <c r="A83" i="18"/>
  <c r="I82" i="18"/>
  <c r="D82" i="18"/>
  <c r="B82" i="18"/>
  <c r="C82" i="18" s="1"/>
  <c r="A82" i="18"/>
  <c r="I81" i="18"/>
  <c r="D81" i="18"/>
  <c r="E81" i="18" s="1"/>
  <c r="B81" i="18"/>
  <c r="C81" i="18" s="1"/>
  <c r="A81" i="18"/>
  <c r="I80" i="18"/>
  <c r="D80" i="18"/>
  <c r="E80" i="18" s="1"/>
  <c r="B80" i="18"/>
  <c r="C80" i="18" s="1"/>
  <c r="A80" i="18"/>
  <c r="I79" i="18"/>
  <c r="D79" i="18"/>
  <c r="E79" i="18" s="1"/>
  <c r="B79" i="18"/>
  <c r="C79" i="18" s="1"/>
  <c r="A79" i="18"/>
  <c r="I78" i="18"/>
  <c r="D78" i="18"/>
  <c r="E78" i="18" s="1"/>
  <c r="B78" i="18"/>
  <c r="C78" i="18" s="1"/>
  <c r="A78" i="18"/>
  <c r="I77" i="18"/>
  <c r="D77" i="18"/>
  <c r="E77" i="18" s="1"/>
  <c r="B77" i="18"/>
  <c r="C77" i="18" s="1"/>
  <c r="A77" i="18"/>
  <c r="I76" i="18"/>
  <c r="D76" i="18"/>
  <c r="E76" i="18" s="1"/>
  <c r="B76" i="18"/>
  <c r="C76" i="18" s="1"/>
  <c r="A76" i="18"/>
  <c r="I75" i="18"/>
  <c r="D75" i="18"/>
  <c r="B75" i="18"/>
  <c r="C75" i="18" s="1"/>
  <c r="A75" i="18"/>
  <c r="I74" i="18"/>
  <c r="D74" i="18"/>
  <c r="B74" i="18"/>
  <c r="C74" i="18" s="1"/>
  <c r="A74" i="18"/>
  <c r="I73" i="18"/>
  <c r="D73" i="18"/>
  <c r="E73" i="18" s="1"/>
  <c r="B73" i="18"/>
  <c r="C73" i="18" s="1"/>
  <c r="A73" i="18"/>
  <c r="I72" i="18"/>
  <c r="D72" i="18"/>
  <c r="B72" i="18"/>
  <c r="C72" i="18" s="1"/>
  <c r="A72" i="18"/>
  <c r="I71" i="18"/>
  <c r="D71" i="18"/>
  <c r="E71" i="18" s="1"/>
  <c r="B71" i="18"/>
  <c r="C71" i="18" s="1"/>
  <c r="A71" i="18"/>
  <c r="I70" i="18"/>
  <c r="D70" i="18"/>
  <c r="E70" i="18" s="1"/>
  <c r="B70" i="18"/>
  <c r="C70" i="18" s="1"/>
  <c r="A70" i="18"/>
  <c r="I69" i="18"/>
  <c r="D69" i="18"/>
  <c r="E69" i="18" s="1"/>
  <c r="B69" i="18"/>
  <c r="C69" i="18" s="1"/>
  <c r="A69" i="18"/>
  <c r="I68" i="18"/>
  <c r="D68" i="18"/>
  <c r="B68" i="18"/>
  <c r="C68" i="18" s="1"/>
  <c r="A68" i="18"/>
  <c r="I67" i="18"/>
  <c r="D67" i="18"/>
  <c r="B67" i="18"/>
  <c r="C67" i="18" s="1"/>
  <c r="A67" i="18"/>
  <c r="I66" i="18"/>
  <c r="D66" i="18"/>
  <c r="H66" i="18" s="1"/>
  <c r="B66" i="18"/>
  <c r="C66" i="18" s="1"/>
  <c r="A66" i="18"/>
  <c r="I65" i="18"/>
  <c r="D65" i="18"/>
  <c r="H65" i="18" s="1"/>
  <c r="B65" i="18"/>
  <c r="C65" i="18" s="1"/>
  <c r="A65" i="18"/>
  <c r="I64" i="18"/>
  <c r="D64" i="18"/>
  <c r="B64" i="18"/>
  <c r="C64" i="18" s="1"/>
  <c r="A64" i="18"/>
  <c r="I63" i="18"/>
  <c r="D63" i="18"/>
  <c r="B63" i="18"/>
  <c r="C63" i="18" s="1"/>
  <c r="A63" i="18"/>
  <c r="I62" i="18"/>
  <c r="D62" i="18"/>
  <c r="H62" i="18" s="1"/>
  <c r="B62" i="18"/>
  <c r="C62" i="18" s="1"/>
  <c r="A62" i="18"/>
  <c r="I61" i="18"/>
  <c r="D61" i="18"/>
  <c r="H61" i="18" s="1"/>
  <c r="B61" i="18"/>
  <c r="C61" i="18" s="1"/>
  <c r="A61" i="18"/>
  <c r="I60" i="18"/>
  <c r="D60" i="18"/>
  <c r="B60" i="18"/>
  <c r="C60" i="18" s="1"/>
  <c r="A60" i="18"/>
  <c r="I59" i="18"/>
  <c r="D59" i="18"/>
  <c r="B59" i="18"/>
  <c r="C59" i="18" s="1"/>
  <c r="A59" i="18"/>
  <c r="I58" i="18"/>
  <c r="D58" i="18"/>
  <c r="H58" i="18" s="1"/>
  <c r="B58" i="18"/>
  <c r="C58" i="18" s="1"/>
  <c r="A58" i="18"/>
  <c r="I57" i="18"/>
  <c r="D57" i="18"/>
  <c r="H57" i="18" s="1"/>
  <c r="B57" i="18"/>
  <c r="C57" i="18" s="1"/>
  <c r="A57" i="18"/>
  <c r="I56" i="18"/>
  <c r="D56" i="18"/>
  <c r="B56" i="18"/>
  <c r="C56" i="18" s="1"/>
  <c r="A56" i="18"/>
  <c r="I55" i="18"/>
  <c r="D55" i="18"/>
  <c r="H55" i="18" s="1"/>
  <c r="B55" i="18"/>
  <c r="C55" i="18" s="1"/>
  <c r="A55" i="18"/>
  <c r="I54" i="18"/>
  <c r="D54" i="18"/>
  <c r="H54" i="18" s="1"/>
  <c r="B54" i="18"/>
  <c r="C54" i="18" s="1"/>
  <c r="A54" i="18"/>
  <c r="I53" i="18"/>
  <c r="D53" i="18"/>
  <c r="H53" i="18" s="1"/>
  <c r="B53" i="18"/>
  <c r="C53" i="18" s="1"/>
  <c r="A53" i="18"/>
  <c r="I52" i="18"/>
  <c r="D52" i="18"/>
  <c r="B52" i="18"/>
  <c r="C52" i="18" s="1"/>
  <c r="A52" i="18"/>
  <c r="I51" i="18"/>
  <c r="D51" i="18"/>
  <c r="H51" i="18" s="1"/>
  <c r="B51" i="18"/>
  <c r="C51" i="18" s="1"/>
  <c r="A51" i="18"/>
  <c r="I50" i="18"/>
  <c r="D50" i="18"/>
  <c r="H50" i="18" s="1"/>
  <c r="B50" i="18"/>
  <c r="C50" i="18" s="1"/>
  <c r="A50" i="18"/>
  <c r="I49" i="18"/>
  <c r="D49" i="18"/>
  <c r="H49" i="18" s="1"/>
  <c r="B49" i="18"/>
  <c r="C49" i="18" s="1"/>
  <c r="A49" i="18"/>
  <c r="I48" i="18"/>
  <c r="D48" i="18"/>
  <c r="B48" i="18"/>
  <c r="C48" i="18" s="1"/>
  <c r="A48" i="18"/>
  <c r="I47" i="18"/>
  <c r="D47" i="18"/>
  <c r="H47" i="18" s="1"/>
  <c r="B47" i="18"/>
  <c r="C47" i="18" s="1"/>
  <c r="A47" i="18"/>
  <c r="I46" i="18"/>
  <c r="D46" i="18"/>
  <c r="H46" i="18" s="1"/>
  <c r="B46" i="18"/>
  <c r="C46" i="18" s="1"/>
  <c r="A46" i="18"/>
  <c r="I45" i="18"/>
  <c r="D45" i="18"/>
  <c r="H45" i="18" s="1"/>
  <c r="B45" i="18"/>
  <c r="C45" i="18" s="1"/>
  <c r="A45" i="18"/>
  <c r="I44" i="18"/>
  <c r="D44" i="18"/>
  <c r="B44" i="18"/>
  <c r="C44" i="18" s="1"/>
  <c r="A44" i="18"/>
  <c r="I43" i="18"/>
  <c r="D43" i="18"/>
  <c r="H43" i="18" s="1"/>
  <c r="B43" i="18"/>
  <c r="C43" i="18" s="1"/>
  <c r="A43" i="18"/>
  <c r="I42" i="18"/>
  <c r="D42" i="18"/>
  <c r="H42" i="18" s="1"/>
  <c r="B42" i="18"/>
  <c r="C42" i="18" s="1"/>
  <c r="A42" i="18"/>
  <c r="I41" i="18"/>
  <c r="D41" i="18"/>
  <c r="H41" i="18" s="1"/>
  <c r="B41" i="18"/>
  <c r="C41" i="18" s="1"/>
  <c r="A41" i="18"/>
  <c r="I40" i="18"/>
  <c r="D40" i="18"/>
  <c r="B40" i="18"/>
  <c r="C40" i="18" s="1"/>
  <c r="A40" i="18"/>
  <c r="I39" i="18"/>
  <c r="D39" i="18"/>
  <c r="H39" i="18" s="1"/>
  <c r="B39" i="18"/>
  <c r="C39" i="18" s="1"/>
  <c r="A39" i="18"/>
  <c r="I38" i="18"/>
  <c r="D38" i="18"/>
  <c r="H38" i="18" s="1"/>
  <c r="B38" i="18"/>
  <c r="C38" i="18" s="1"/>
  <c r="A38" i="18"/>
  <c r="I37" i="18"/>
  <c r="D37" i="18"/>
  <c r="H37" i="18" s="1"/>
  <c r="B37" i="18"/>
  <c r="C37" i="18" s="1"/>
  <c r="A37" i="18"/>
  <c r="I36" i="18"/>
  <c r="D36" i="18"/>
  <c r="B36" i="18"/>
  <c r="C36" i="18" s="1"/>
  <c r="A36" i="18"/>
  <c r="I35" i="18"/>
  <c r="D35" i="18"/>
  <c r="H35" i="18" s="1"/>
  <c r="C35" i="18"/>
  <c r="B35" i="18"/>
  <c r="A35" i="18"/>
  <c r="I34" i="18"/>
  <c r="D34" i="18"/>
  <c r="B34" i="18"/>
  <c r="C34" i="18" s="1"/>
  <c r="A34" i="18"/>
  <c r="I33" i="18"/>
  <c r="D33" i="18"/>
  <c r="H33" i="18" s="1"/>
  <c r="B33" i="18"/>
  <c r="C33" i="18" s="1"/>
  <c r="A33" i="18"/>
  <c r="I32" i="18"/>
  <c r="D32" i="18"/>
  <c r="B32" i="18"/>
  <c r="C32" i="18" s="1"/>
  <c r="A32" i="18"/>
  <c r="I31" i="18"/>
  <c r="D31" i="18"/>
  <c r="H31" i="18" s="1"/>
  <c r="B31" i="18"/>
  <c r="C31" i="18" s="1"/>
  <c r="A31" i="18"/>
  <c r="I30" i="18"/>
  <c r="D30" i="18"/>
  <c r="B30" i="18"/>
  <c r="C30" i="18" s="1"/>
  <c r="A30" i="18"/>
  <c r="I29" i="18"/>
  <c r="D29" i="18"/>
  <c r="H29" i="18" s="1"/>
  <c r="B29" i="18"/>
  <c r="C29" i="18" s="1"/>
  <c r="A29" i="18"/>
  <c r="I28" i="18"/>
  <c r="D28" i="18"/>
  <c r="B28" i="18"/>
  <c r="C28" i="18" s="1"/>
  <c r="A28" i="18"/>
  <c r="I27" i="18"/>
  <c r="D27" i="18"/>
  <c r="H27" i="18" s="1"/>
  <c r="B27" i="18"/>
  <c r="C27" i="18" s="1"/>
  <c r="A27" i="18"/>
  <c r="I26" i="18"/>
  <c r="D26" i="18"/>
  <c r="B26" i="18"/>
  <c r="C26" i="18" s="1"/>
  <c r="A26" i="18"/>
  <c r="I25" i="18"/>
  <c r="D25" i="18"/>
  <c r="H25" i="18" s="1"/>
  <c r="C25" i="18"/>
  <c r="B25" i="18"/>
  <c r="A25" i="18"/>
  <c r="I24" i="18"/>
  <c r="D24" i="18"/>
  <c r="B24" i="18"/>
  <c r="C24" i="18" s="1"/>
  <c r="A24" i="18"/>
  <c r="I23" i="18"/>
  <c r="D23" i="18"/>
  <c r="H23" i="18" s="1"/>
  <c r="B23" i="18"/>
  <c r="C23" i="18" s="1"/>
  <c r="A23" i="18"/>
  <c r="I22" i="18"/>
  <c r="D22" i="18"/>
  <c r="B22" i="18"/>
  <c r="C22" i="18" s="1"/>
  <c r="A22" i="18"/>
  <c r="I21" i="18"/>
  <c r="D21" i="18"/>
  <c r="H21" i="18" s="1"/>
  <c r="B21" i="18"/>
  <c r="C21" i="18" s="1"/>
  <c r="A21" i="18"/>
  <c r="I20" i="18"/>
  <c r="D20" i="18"/>
  <c r="B20" i="18"/>
  <c r="C20" i="18" s="1"/>
  <c r="A20" i="18"/>
  <c r="I19" i="18"/>
  <c r="D19" i="18"/>
  <c r="B19" i="18"/>
  <c r="C19" i="18" s="1"/>
  <c r="A19" i="18"/>
  <c r="I18" i="18"/>
  <c r="D18" i="18"/>
  <c r="H18" i="18" s="1"/>
  <c r="B18" i="18"/>
  <c r="C18" i="18" s="1"/>
  <c r="A18" i="18"/>
  <c r="I17" i="18"/>
  <c r="D17" i="18"/>
  <c r="H17" i="18" s="1"/>
  <c r="B17" i="18"/>
  <c r="C17" i="18" s="1"/>
  <c r="A17" i="18"/>
  <c r="I16" i="18"/>
  <c r="D16" i="18"/>
  <c r="B16" i="18"/>
  <c r="C16" i="18" s="1"/>
  <c r="A16" i="18"/>
  <c r="I15" i="18"/>
  <c r="D15" i="18"/>
  <c r="H15" i="18" s="1"/>
  <c r="B15" i="18"/>
  <c r="C15" i="18" s="1"/>
  <c r="A15" i="18"/>
  <c r="I14" i="18"/>
  <c r="D14" i="18"/>
  <c r="H14" i="18" s="1"/>
  <c r="B14" i="18"/>
  <c r="C14" i="18" s="1"/>
  <c r="A14" i="18"/>
  <c r="I13" i="18"/>
  <c r="D13" i="18"/>
  <c r="H13" i="18" s="1"/>
  <c r="B13" i="18"/>
  <c r="C13" i="18" s="1"/>
  <c r="A13" i="18"/>
  <c r="I12" i="18"/>
  <c r="D12" i="18"/>
  <c r="B12" i="18"/>
  <c r="C12" i="18" s="1"/>
  <c r="A12" i="18"/>
  <c r="I11" i="18"/>
  <c r="D11" i="18"/>
  <c r="H11" i="18" s="1"/>
  <c r="B11" i="18"/>
  <c r="C11" i="18" s="1"/>
  <c r="A11" i="18"/>
  <c r="I10" i="18"/>
  <c r="D10" i="18"/>
  <c r="B10" i="18"/>
  <c r="C10" i="18" s="1"/>
  <c r="A10" i="18"/>
  <c r="I9" i="18"/>
  <c r="D9" i="18"/>
  <c r="H9" i="18" s="1"/>
  <c r="B9" i="18"/>
  <c r="C9" i="18" s="1"/>
  <c r="A9" i="18"/>
  <c r="I8" i="18"/>
  <c r="D8" i="18"/>
  <c r="B8" i="18"/>
  <c r="C8" i="18" s="1"/>
  <c r="A8" i="18"/>
  <c r="I7" i="18"/>
  <c r="D7" i="18"/>
  <c r="B7" i="18"/>
  <c r="C7" i="18" s="1"/>
  <c r="A7" i="18"/>
  <c r="I6" i="18"/>
  <c r="D6" i="18"/>
  <c r="H6" i="18" s="1"/>
  <c r="B6" i="18"/>
  <c r="C6" i="18" s="1"/>
  <c r="A6" i="18"/>
  <c r="G3" i="18"/>
  <c r="F3" i="18"/>
  <c r="E3" i="18"/>
  <c r="D3" i="18"/>
  <c r="C3" i="18"/>
  <c r="B3" i="18"/>
  <c r="A3" i="18"/>
  <c r="G1" i="18"/>
  <c r="F1" i="18"/>
  <c r="I151" i="17"/>
  <c r="D151" i="17"/>
  <c r="B151" i="17"/>
  <c r="C151" i="17" s="1"/>
  <c r="A151" i="17"/>
  <c r="I150" i="17"/>
  <c r="D150" i="17"/>
  <c r="B150" i="17"/>
  <c r="C150" i="17" s="1"/>
  <c r="A150" i="17"/>
  <c r="I149" i="17"/>
  <c r="D149" i="17"/>
  <c r="B149" i="17"/>
  <c r="C149" i="17" s="1"/>
  <c r="A149" i="17"/>
  <c r="I148" i="17"/>
  <c r="D148" i="17"/>
  <c r="H148" i="17" s="1"/>
  <c r="B148" i="17"/>
  <c r="C148" i="17" s="1"/>
  <c r="A148" i="17"/>
  <c r="I147" i="17"/>
  <c r="H147" i="17"/>
  <c r="D147" i="17"/>
  <c r="E147" i="17" s="1"/>
  <c r="B147" i="17"/>
  <c r="C147" i="17" s="1"/>
  <c r="A147" i="17"/>
  <c r="I146" i="17"/>
  <c r="D146" i="17"/>
  <c r="H146" i="17" s="1"/>
  <c r="B146" i="17"/>
  <c r="C146" i="17" s="1"/>
  <c r="A146" i="17"/>
  <c r="I145" i="17"/>
  <c r="D145" i="17"/>
  <c r="B145" i="17"/>
  <c r="C145" i="17" s="1"/>
  <c r="A145" i="17"/>
  <c r="I144" i="17"/>
  <c r="D144" i="17"/>
  <c r="E144" i="17" s="1"/>
  <c r="B144" i="17"/>
  <c r="C144" i="17" s="1"/>
  <c r="A144" i="17"/>
  <c r="I143" i="17"/>
  <c r="D143" i="17"/>
  <c r="H143" i="17" s="1"/>
  <c r="B143" i="17"/>
  <c r="C143" i="17" s="1"/>
  <c r="A143" i="17"/>
  <c r="I142" i="17"/>
  <c r="D142" i="17"/>
  <c r="B142" i="17"/>
  <c r="C142" i="17" s="1"/>
  <c r="A142" i="17"/>
  <c r="I141" i="17"/>
  <c r="D141" i="17"/>
  <c r="H141" i="17" s="1"/>
  <c r="B141" i="17"/>
  <c r="C141" i="17" s="1"/>
  <c r="A141" i="17"/>
  <c r="I140" i="17"/>
  <c r="D140" i="17"/>
  <c r="H140" i="17" s="1"/>
  <c r="B140" i="17"/>
  <c r="C140" i="17" s="1"/>
  <c r="A140" i="17"/>
  <c r="I139" i="17"/>
  <c r="D139" i="17"/>
  <c r="E139" i="17" s="1"/>
  <c r="B139" i="17"/>
  <c r="C139" i="17" s="1"/>
  <c r="A139" i="17"/>
  <c r="I138" i="17"/>
  <c r="D138" i="17"/>
  <c r="H138" i="17" s="1"/>
  <c r="B138" i="17"/>
  <c r="C138" i="17" s="1"/>
  <c r="A138" i="17"/>
  <c r="I137" i="17"/>
  <c r="D137" i="17"/>
  <c r="H137" i="17" s="1"/>
  <c r="B137" i="17"/>
  <c r="C137" i="17" s="1"/>
  <c r="A137" i="17"/>
  <c r="I136" i="17"/>
  <c r="D136" i="17"/>
  <c r="H136" i="17" s="1"/>
  <c r="B136" i="17"/>
  <c r="C136" i="17" s="1"/>
  <c r="A136" i="17"/>
  <c r="I135" i="17"/>
  <c r="D135" i="17"/>
  <c r="H135" i="17" s="1"/>
  <c r="B135" i="17"/>
  <c r="C135" i="17" s="1"/>
  <c r="A135" i="17"/>
  <c r="I134" i="17"/>
  <c r="D134" i="17"/>
  <c r="B134" i="17"/>
  <c r="C134" i="17" s="1"/>
  <c r="A134" i="17"/>
  <c r="I133" i="17"/>
  <c r="D133" i="17"/>
  <c r="B133" i="17"/>
  <c r="C133" i="17" s="1"/>
  <c r="A133" i="17"/>
  <c r="I132" i="17"/>
  <c r="D132" i="17"/>
  <c r="H132" i="17" s="1"/>
  <c r="B132" i="17"/>
  <c r="C132" i="17" s="1"/>
  <c r="A132" i="17"/>
  <c r="I131" i="17"/>
  <c r="D131" i="17"/>
  <c r="B131" i="17"/>
  <c r="C131" i="17" s="1"/>
  <c r="A131" i="17"/>
  <c r="I130" i="17"/>
  <c r="D130" i="17"/>
  <c r="B130" i="17"/>
  <c r="C130" i="17" s="1"/>
  <c r="A130" i="17"/>
  <c r="I129" i="17"/>
  <c r="D129" i="17"/>
  <c r="H129" i="17" s="1"/>
  <c r="B129" i="17"/>
  <c r="C129" i="17" s="1"/>
  <c r="A129" i="17"/>
  <c r="I128" i="17"/>
  <c r="D128" i="17"/>
  <c r="H128" i="17" s="1"/>
  <c r="B128" i="17"/>
  <c r="C128" i="17" s="1"/>
  <c r="A128" i="17"/>
  <c r="I127" i="17"/>
  <c r="D127" i="17"/>
  <c r="H127" i="17" s="1"/>
  <c r="B127" i="17"/>
  <c r="C127" i="17" s="1"/>
  <c r="A127" i="17"/>
  <c r="I126" i="17"/>
  <c r="D126" i="17"/>
  <c r="E126" i="17" s="1"/>
  <c r="B126" i="17"/>
  <c r="C126" i="17" s="1"/>
  <c r="A126" i="17"/>
  <c r="I125" i="17"/>
  <c r="D125" i="17"/>
  <c r="H125" i="17" s="1"/>
  <c r="B125" i="17"/>
  <c r="C125" i="17" s="1"/>
  <c r="A125" i="17"/>
  <c r="I124" i="17"/>
  <c r="D124" i="17"/>
  <c r="B124" i="17"/>
  <c r="C124" i="17" s="1"/>
  <c r="A124" i="17"/>
  <c r="I123" i="17"/>
  <c r="D123" i="17"/>
  <c r="H123" i="17" s="1"/>
  <c r="B123" i="17"/>
  <c r="C123" i="17" s="1"/>
  <c r="A123" i="17"/>
  <c r="I122" i="17"/>
  <c r="D122" i="17"/>
  <c r="B122" i="17"/>
  <c r="C122" i="17" s="1"/>
  <c r="A122" i="17"/>
  <c r="I121" i="17"/>
  <c r="D121" i="17"/>
  <c r="B121" i="17"/>
  <c r="C121" i="17" s="1"/>
  <c r="A121" i="17"/>
  <c r="I120" i="17"/>
  <c r="D120" i="17"/>
  <c r="E120" i="17" s="1"/>
  <c r="B120" i="17"/>
  <c r="C120" i="17" s="1"/>
  <c r="A120" i="17"/>
  <c r="I119" i="17"/>
  <c r="D119" i="17"/>
  <c r="H119" i="17" s="1"/>
  <c r="B119" i="17"/>
  <c r="C119" i="17" s="1"/>
  <c r="A119" i="17"/>
  <c r="I118" i="17"/>
  <c r="D118" i="17"/>
  <c r="H118" i="17" s="1"/>
  <c r="B118" i="17"/>
  <c r="C118" i="17" s="1"/>
  <c r="A118" i="17"/>
  <c r="I117" i="17"/>
  <c r="D117" i="17"/>
  <c r="B117" i="17"/>
  <c r="C117" i="17" s="1"/>
  <c r="A117" i="17"/>
  <c r="I116" i="17"/>
  <c r="H116" i="17"/>
  <c r="D116" i="17"/>
  <c r="E116" i="17" s="1"/>
  <c r="B116" i="17"/>
  <c r="C116" i="17" s="1"/>
  <c r="A116" i="17"/>
  <c r="I115" i="17"/>
  <c r="D115" i="17"/>
  <c r="H115" i="17" s="1"/>
  <c r="B115" i="17"/>
  <c r="C115" i="17" s="1"/>
  <c r="A115" i="17"/>
  <c r="I114" i="17"/>
  <c r="D114" i="17"/>
  <c r="H114" i="17" s="1"/>
  <c r="B114" i="17"/>
  <c r="C114" i="17" s="1"/>
  <c r="A114" i="17"/>
  <c r="I113" i="17"/>
  <c r="D113" i="17"/>
  <c r="B113" i="17"/>
  <c r="C113" i="17" s="1"/>
  <c r="A113" i="17"/>
  <c r="I112" i="17"/>
  <c r="D112" i="17"/>
  <c r="B112" i="17"/>
  <c r="C112" i="17" s="1"/>
  <c r="A112" i="17"/>
  <c r="I111" i="17"/>
  <c r="D111" i="17"/>
  <c r="H111" i="17" s="1"/>
  <c r="B111" i="17"/>
  <c r="C111" i="17" s="1"/>
  <c r="A111" i="17"/>
  <c r="I110" i="17"/>
  <c r="D110" i="17"/>
  <c r="E110" i="17" s="1"/>
  <c r="B110" i="17"/>
  <c r="C110" i="17" s="1"/>
  <c r="A110" i="17"/>
  <c r="I109" i="17"/>
  <c r="D109" i="17"/>
  <c r="H109" i="17" s="1"/>
  <c r="B109" i="17"/>
  <c r="C109" i="17" s="1"/>
  <c r="A109" i="17"/>
  <c r="I108" i="17"/>
  <c r="D108" i="17"/>
  <c r="E108" i="17" s="1"/>
  <c r="B108" i="17"/>
  <c r="C108" i="17" s="1"/>
  <c r="A108" i="17"/>
  <c r="I107" i="17"/>
  <c r="D107" i="17"/>
  <c r="H107" i="17" s="1"/>
  <c r="B107" i="17"/>
  <c r="C107" i="17" s="1"/>
  <c r="A107" i="17"/>
  <c r="I106" i="17"/>
  <c r="D106" i="17"/>
  <c r="H106" i="17" s="1"/>
  <c r="B106" i="17"/>
  <c r="C106" i="17" s="1"/>
  <c r="A106" i="17"/>
  <c r="I105" i="17"/>
  <c r="D105" i="17"/>
  <c r="B105" i="17"/>
  <c r="C105" i="17" s="1"/>
  <c r="A105" i="17"/>
  <c r="I104" i="17"/>
  <c r="D104" i="17"/>
  <c r="E104" i="17" s="1"/>
  <c r="B104" i="17"/>
  <c r="C104" i="17" s="1"/>
  <c r="A104" i="17"/>
  <c r="I103" i="17"/>
  <c r="D103" i="17"/>
  <c r="B103" i="17"/>
  <c r="C103" i="17" s="1"/>
  <c r="A103" i="17"/>
  <c r="I102" i="17"/>
  <c r="D102" i="17"/>
  <c r="H102" i="17" s="1"/>
  <c r="B102" i="17"/>
  <c r="C102" i="17" s="1"/>
  <c r="A102" i="17"/>
  <c r="I101" i="17"/>
  <c r="D101" i="17"/>
  <c r="H101" i="17" s="1"/>
  <c r="B101" i="17"/>
  <c r="C101" i="17" s="1"/>
  <c r="A101" i="17"/>
  <c r="I100" i="17"/>
  <c r="D100" i="17"/>
  <c r="B100" i="17"/>
  <c r="C100" i="17" s="1"/>
  <c r="A100" i="17"/>
  <c r="I99" i="17"/>
  <c r="D99" i="17"/>
  <c r="H99" i="17" s="1"/>
  <c r="B99" i="17"/>
  <c r="C99" i="17" s="1"/>
  <c r="A99" i="17"/>
  <c r="I98" i="17"/>
  <c r="D98" i="17"/>
  <c r="B98" i="17"/>
  <c r="C98" i="17" s="1"/>
  <c r="A98" i="17"/>
  <c r="I97" i="17"/>
  <c r="D97" i="17"/>
  <c r="B97" i="17"/>
  <c r="C97" i="17" s="1"/>
  <c r="A97" i="17"/>
  <c r="I96" i="17"/>
  <c r="D96" i="17"/>
  <c r="E96" i="17" s="1"/>
  <c r="B96" i="17"/>
  <c r="C96" i="17" s="1"/>
  <c r="A96" i="17"/>
  <c r="I95" i="17"/>
  <c r="D95" i="17"/>
  <c r="B95" i="17"/>
  <c r="C95" i="17" s="1"/>
  <c r="A95" i="17"/>
  <c r="I94" i="17"/>
  <c r="D94" i="17"/>
  <c r="B94" i="17"/>
  <c r="C94" i="17" s="1"/>
  <c r="A94" i="17"/>
  <c r="I93" i="17"/>
  <c r="D93" i="17"/>
  <c r="B93" i="17"/>
  <c r="C93" i="17" s="1"/>
  <c r="A93" i="17"/>
  <c r="I92" i="17"/>
  <c r="D92" i="17"/>
  <c r="E92" i="17" s="1"/>
  <c r="B92" i="17"/>
  <c r="C92" i="17" s="1"/>
  <c r="A92" i="17"/>
  <c r="I91" i="17"/>
  <c r="D91" i="17"/>
  <c r="H91" i="17" s="1"/>
  <c r="B91" i="17"/>
  <c r="C91" i="17" s="1"/>
  <c r="A91" i="17"/>
  <c r="I90" i="17"/>
  <c r="D90" i="17"/>
  <c r="B90" i="17"/>
  <c r="C90" i="17" s="1"/>
  <c r="A90" i="17"/>
  <c r="I89" i="17"/>
  <c r="D89" i="17"/>
  <c r="B89" i="17"/>
  <c r="C89" i="17" s="1"/>
  <c r="A89" i="17"/>
  <c r="I88" i="17"/>
  <c r="D88" i="17"/>
  <c r="E88" i="17" s="1"/>
  <c r="B88" i="17"/>
  <c r="C88" i="17" s="1"/>
  <c r="A88" i="17"/>
  <c r="I87" i="17"/>
  <c r="D87" i="17"/>
  <c r="H87" i="17" s="1"/>
  <c r="B87" i="17"/>
  <c r="C87" i="17" s="1"/>
  <c r="A87" i="17"/>
  <c r="I86" i="17"/>
  <c r="D86" i="17"/>
  <c r="E86" i="17" s="1"/>
  <c r="B86" i="17"/>
  <c r="C86" i="17" s="1"/>
  <c r="A86" i="17"/>
  <c r="I85" i="17"/>
  <c r="D85" i="17"/>
  <c r="B85" i="17"/>
  <c r="C85" i="17" s="1"/>
  <c r="A85" i="17"/>
  <c r="I84" i="17"/>
  <c r="D84" i="17"/>
  <c r="E84" i="17" s="1"/>
  <c r="B84" i="17"/>
  <c r="C84" i="17" s="1"/>
  <c r="A84" i="17"/>
  <c r="I83" i="17"/>
  <c r="D83" i="17"/>
  <c r="H83" i="17" s="1"/>
  <c r="B83" i="17"/>
  <c r="C83" i="17" s="1"/>
  <c r="A83" i="17"/>
  <c r="I82" i="17"/>
  <c r="D82" i="17"/>
  <c r="H82" i="17" s="1"/>
  <c r="B82" i="17"/>
  <c r="C82" i="17" s="1"/>
  <c r="A82" i="17"/>
  <c r="I81" i="17"/>
  <c r="D81" i="17"/>
  <c r="B81" i="17"/>
  <c r="C81" i="17" s="1"/>
  <c r="A81" i="17"/>
  <c r="I80" i="17"/>
  <c r="D80" i="17"/>
  <c r="E80" i="17" s="1"/>
  <c r="B80" i="17"/>
  <c r="C80" i="17" s="1"/>
  <c r="A80" i="17"/>
  <c r="I79" i="17"/>
  <c r="D79" i="17"/>
  <c r="B79" i="17"/>
  <c r="C79" i="17" s="1"/>
  <c r="A79" i="17"/>
  <c r="I78" i="17"/>
  <c r="D78" i="17"/>
  <c r="B78" i="17"/>
  <c r="C78" i="17" s="1"/>
  <c r="A78" i="17"/>
  <c r="I77" i="17"/>
  <c r="D77" i="17"/>
  <c r="H77" i="17" s="1"/>
  <c r="B77" i="17"/>
  <c r="C77" i="17" s="1"/>
  <c r="A77" i="17"/>
  <c r="I76" i="17"/>
  <c r="D76" i="17"/>
  <c r="E76" i="17" s="1"/>
  <c r="B76" i="17"/>
  <c r="C76" i="17" s="1"/>
  <c r="A76" i="17"/>
  <c r="I75" i="17"/>
  <c r="D75" i="17"/>
  <c r="H75" i="17" s="1"/>
  <c r="B75" i="17"/>
  <c r="C75" i="17" s="1"/>
  <c r="A75" i="17"/>
  <c r="I74" i="17"/>
  <c r="D74" i="17"/>
  <c r="H74" i="17" s="1"/>
  <c r="B74" i="17"/>
  <c r="C74" i="17" s="1"/>
  <c r="A74" i="17"/>
  <c r="I73" i="17"/>
  <c r="D73" i="17"/>
  <c r="B73" i="17"/>
  <c r="C73" i="17" s="1"/>
  <c r="A73" i="17"/>
  <c r="I72" i="17"/>
  <c r="D72" i="17"/>
  <c r="B72" i="17"/>
  <c r="C72" i="17" s="1"/>
  <c r="A72" i="17"/>
  <c r="I71" i="17"/>
  <c r="D71" i="17"/>
  <c r="H71" i="17" s="1"/>
  <c r="B71" i="17"/>
  <c r="C71" i="17" s="1"/>
  <c r="A71" i="17"/>
  <c r="I70" i="17"/>
  <c r="D70" i="17"/>
  <c r="H70" i="17" s="1"/>
  <c r="B70" i="17"/>
  <c r="C70" i="17" s="1"/>
  <c r="A70" i="17"/>
  <c r="I69" i="17"/>
  <c r="D69" i="17"/>
  <c r="H69" i="17" s="1"/>
  <c r="B69" i="17"/>
  <c r="C69" i="17" s="1"/>
  <c r="A69" i="17"/>
  <c r="I68" i="17"/>
  <c r="D68" i="17"/>
  <c r="B68" i="17"/>
  <c r="C68" i="17" s="1"/>
  <c r="A68" i="17"/>
  <c r="I67" i="17"/>
  <c r="D67" i="17"/>
  <c r="H67" i="17" s="1"/>
  <c r="B67" i="17"/>
  <c r="C67" i="17" s="1"/>
  <c r="A67" i="17"/>
  <c r="I66" i="17"/>
  <c r="D66" i="17"/>
  <c r="B66" i="17"/>
  <c r="C66" i="17" s="1"/>
  <c r="A66" i="17"/>
  <c r="I65" i="17"/>
  <c r="D65" i="17"/>
  <c r="H65" i="17" s="1"/>
  <c r="B65" i="17"/>
  <c r="C65" i="17" s="1"/>
  <c r="A65" i="17"/>
  <c r="I64" i="17"/>
  <c r="D64" i="17"/>
  <c r="B64" i="17"/>
  <c r="C64" i="17" s="1"/>
  <c r="A64" i="17"/>
  <c r="I63" i="17"/>
  <c r="D63" i="17"/>
  <c r="B63" i="17"/>
  <c r="C63" i="17" s="1"/>
  <c r="A63" i="17"/>
  <c r="I62" i="17"/>
  <c r="D62" i="17"/>
  <c r="H62" i="17" s="1"/>
  <c r="B62" i="17"/>
  <c r="C62" i="17" s="1"/>
  <c r="A62" i="17"/>
  <c r="I61" i="17"/>
  <c r="D61" i="17"/>
  <c r="B61" i="17"/>
  <c r="C61" i="17" s="1"/>
  <c r="A61" i="17"/>
  <c r="I60" i="17"/>
  <c r="D60" i="17"/>
  <c r="E60" i="17" s="1"/>
  <c r="B60" i="17"/>
  <c r="C60" i="17" s="1"/>
  <c r="A60" i="17"/>
  <c r="I59" i="17"/>
  <c r="D59" i="17"/>
  <c r="H59" i="17" s="1"/>
  <c r="B59" i="17"/>
  <c r="C59" i="17" s="1"/>
  <c r="A59" i="17"/>
  <c r="I58" i="17"/>
  <c r="D58" i="17"/>
  <c r="B58" i="17"/>
  <c r="C58" i="17" s="1"/>
  <c r="A58" i="17"/>
  <c r="I57" i="17"/>
  <c r="D57" i="17"/>
  <c r="B57" i="17"/>
  <c r="C57" i="17" s="1"/>
  <c r="A57" i="17"/>
  <c r="I56" i="17"/>
  <c r="D56" i="17"/>
  <c r="E56" i="17" s="1"/>
  <c r="B56" i="17"/>
  <c r="C56" i="17" s="1"/>
  <c r="A56" i="17"/>
  <c r="I55" i="17"/>
  <c r="D55" i="17"/>
  <c r="B55" i="17"/>
  <c r="C55" i="17" s="1"/>
  <c r="A55" i="17"/>
  <c r="I54" i="17"/>
  <c r="D54" i="17"/>
  <c r="H54" i="17" s="1"/>
  <c r="B54" i="17"/>
  <c r="C54" i="17" s="1"/>
  <c r="A54" i="17"/>
  <c r="I53" i="17"/>
  <c r="D53" i="17"/>
  <c r="H53" i="17" s="1"/>
  <c r="B53" i="17"/>
  <c r="C53" i="17" s="1"/>
  <c r="A53" i="17"/>
  <c r="I52" i="17"/>
  <c r="D52" i="17"/>
  <c r="B52" i="17"/>
  <c r="C52" i="17" s="1"/>
  <c r="A52" i="17"/>
  <c r="I51" i="17"/>
  <c r="E51" i="17"/>
  <c r="D51" i="17"/>
  <c r="H51" i="17" s="1"/>
  <c r="B51" i="17"/>
  <c r="C51" i="17" s="1"/>
  <c r="A51" i="17"/>
  <c r="I50" i="17"/>
  <c r="H50" i="17"/>
  <c r="D50" i="17"/>
  <c r="E50" i="17" s="1"/>
  <c r="B50" i="17"/>
  <c r="C50" i="17" s="1"/>
  <c r="A50" i="17"/>
  <c r="I49" i="17"/>
  <c r="D49" i="17"/>
  <c r="B49" i="17"/>
  <c r="C49" i="17" s="1"/>
  <c r="A49" i="17"/>
  <c r="I48" i="17"/>
  <c r="D48" i="17"/>
  <c r="E48" i="17" s="1"/>
  <c r="B48" i="17"/>
  <c r="C48" i="17" s="1"/>
  <c r="A48" i="17"/>
  <c r="I47" i="17"/>
  <c r="D47" i="17"/>
  <c r="H47" i="17" s="1"/>
  <c r="B47" i="17"/>
  <c r="C47" i="17" s="1"/>
  <c r="A47" i="17"/>
  <c r="I46" i="17"/>
  <c r="D46" i="17"/>
  <c r="H46" i="17" s="1"/>
  <c r="B46" i="17"/>
  <c r="C46" i="17" s="1"/>
  <c r="A46" i="17"/>
  <c r="I45" i="17"/>
  <c r="D45" i="17"/>
  <c r="B45" i="17"/>
  <c r="C45" i="17" s="1"/>
  <c r="A45" i="17"/>
  <c r="I44" i="17"/>
  <c r="D44" i="17"/>
  <c r="E44" i="17" s="1"/>
  <c r="B44" i="17"/>
  <c r="C44" i="17" s="1"/>
  <c r="A44" i="17"/>
  <c r="I43" i="17"/>
  <c r="D43" i="17"/>
  <c r="H43" i="17" s="1"/>
  <c r="B43" i="17"/>
  <c r="C43" i="17" s="1"/>
  <c r="A43" i="17"/>
  <c r="I42" i="17"/>
  <c r="D42" i="17"/>
  <c r="B42" i="17"/>
  <c r="C42" i="17" s="1"/>
  <c r="A42" i="17"/>
  <c r="I41" i="17"/>
  <c r="D41" i="17"/>
  <c r="H41" i="17" s="1"/>
  <c r="B41" i="17"/>
  <c r="C41" i="17" s="1"/>
  <c r="A41" i="17"/>
  <c r="I40" i="17"/>
  <c r="D40" i="17"/>
  <c r="E40" i="17" s="1"/>
  <c r="B40" i="17"/>
  <c r="C40" i="17" s="1"/>
  <c r="A40" i="17"/>
  <c r="I39" i="17"/>
  <c r="D39" i="17"/>
  <c r="B39" i="17"/>
  <c r="C39" i="17" s="1"/>
  <c r="A39" i="17"/>
  <c r="I38" i="17"/>
  <c r="D38" i="17"/>
  <c r="H38" i="17" s="1"/>
  <c r="B38" i="17"/>
  <c r="C38" i="17" s="1"/>
  <c r="A38" i="17"/>
  <c r="I37" i="17"/>
  <c r="D37" i="17"/>
  <c r="H37" i="17" s="1"/>
  <c r="B37" i="17"/>
  <c r="C37" i="17" s="1"/>
  <c r="A37" i="17"/>
  <c r="I36" i="17"/>
  <c r="D36" i="17"/>
  <c r="B36" i="17"/>
  <c r="C36" i="17" s="1"/>
  <c r="A36" i="17"/>
  <c r="I35" i="17"/>
  <c r="D35" i="17"/>
  <c r="B35" i="17"/>
  <c r="C35" i="17" s="1"/>
  <c r="A35" i="17"/>
  <c r="I34" i="17"/>
  <c r="H34" i="17"/>
  <c r="D34" i="17"/>
  <c r="E34" i="17" s="1"/>
  <c r="B34" i="17"/>
  <c r="C34" i="17" s="1"/>
  <c r="A34" i="17"/>
  <c r="I33" i="17"/>
  <c r="D33" i="17"/>
  <c r="H33" i="17" s="1"/>
  <c r="B33" i="17"/>
  <c r="C33" i="17" s="1"/>
  <c r="A33" i="17"/>
  <c r="I32" i="17"/>
  <c r="D32" i="17"/>
  <c r="E32" i="17" s="1"/>
  <c r="B32" i="17"/>
  <c r="C32" i="17" s="1"/>
  <c r="A32" i="17"/>
  <c r="I31" i="17"/>
  <c r="D31" i="17"/>
  <c r="E31" i="17" s="1"/>
  <c r="B31" i="17"/>
  <c r="C31" i="17" s="1"/>
  <c r="A31" i="17"/>
  <c r="I30" i="17"/>
  <c r="D30" i="17"/>
  <c r="E30" i="17" s="1"/>
  <c r="B30" i="17"/>
  <c r="C30" i="17" s="1"/>
  <c r="A30" i="17"/>
  <c r="I29" i="17"/>
  <c r="D29" i="17"/>
  <c r="B29" i="17"/>
  <c r="C29" i="17" s="1"/>
  <c r="A29" i="17"/>
  <c r="I28" i="17"/>
  <c r="D28" i="17"/>
  <c r="E28" i="17" s="1"/>
  <c r="B28" i="17"/>
  <c r="C28" i="17" s="1"/>
  <c r="A28" i="17"/>
  <c r="I27" i="17"/>
  <c r="D27" i="17"/>
  <c r="H27" i="17" s="1"/>
  <c r="B27" i="17"/>
  <c r="C27" i="17" s="1"/>
  <c r="A27" i="17"/>
  <c r="I26" i="17"/>
  <c r="D26" i="17"/>
  <c r="B26" i="17"/>
  <c r="C26" i="17" s="1"/>
  <c r="A26" i="17"/>
  <c r="I25" i="17"/>
  <c r="D25" i="17"/>
  <c r="H25" i="17" s="1"/>
  <c r="B25" i="17"/>
  <c r="C25" i="17" s="1"/>
  <c r="A25" i="17"/>
  <c r="I24" i="17"/>
  <c r="D24" i="17"/>
  <c r="E24" i="17" s="1"/>
  <c r="B24" i="17"/>
  <c r="C24" i="17" s="1"/>
  <c r="A24" i="17"/>
  <c r="I23" i="17"/>
  <c r="D23" i="17"/>
  <c r="B23" i="17"/>
  <c r="C23" i="17" s="1"/>
  <c r="A23" i="17"/>
  <c r="I22" i="17"/>
  <c r="D22" i="17"/>
  <c r="H22" i="17" s="1"/>
  <c r="B22" i="17"/>
  <c r="C22" i="17" s="1"/>
  <c r="A22" i="17"/>
  <c r="I21" i="17"/>
  <c r="D21" i="17"/>
  <c r="B21" i="17"/>
  <c r="C21" i="17" s="1"/>
  <c r="A21" i="17"/>
  <c r="I20" i="17"/>
  <c r="D20" i="17"/>
  <c r="B20" i="17"/>
  <c r="C20" i="17" s="1"/>
  <c r="A20" i="17"/>
  <c r="I19" i="17"/>
  <c r="H19" i="17"/>
  <c r="E19" i="17"/>
  <c r="D19" i="17"/>
  <c r="B19" i="17"/>
  <c r="C19" i="17" s="1"/>
  <c r="A19" i="17"/>
  <c r="I18" i="17"/>
  <c r="D18" i="17"/>
  <c r="E18" i="17" s="1"/>
  <c r="B18" i="17"/>
  <c r="C18" i="17" s="1"/>
  <c r="A18" i="17"/>
  <c r="I17" i="17"/>
  <c r="D17" i="17"/>
  <c r="H17" i="17" s="1"/>
  <c r="B17" i="17"/>
  <c r="C17" i="17" s="1"/>
  <c r="A17" i="17"/>
  <c r="I16" i="17"/>
  <c r="D16" i="17"/>
  <c r="E16" i="17" s="1"/>
  <c r="B16" i="17"/>
  <c r="C16" i="17" s="1"/>
  <c r="A16" i="17"/>
  <c r="I15" i="17"/>
  <c r="D15" i="17"/>
  <c r="B15" i="17"/>
  <c r="C15" i="17" s="1"/>
  <c r="A15" i="17"/>
  <c r="I14" i="17"/>
  <c r="D14" i="17"/>
  <c r="H14" i="17" s="1"/>
  <c r="B14" i="17"/>
  <c r="C14" i="17" s="1"/>
  <c r="A14" i="17"/>
  <c r="I13" i="17"/>
  <c r="D13" i="17"/>
  <c r="B13" i="17"/>
  <c r="C13" i="17" s="1"/>
  <c r="A13" i="17"/>
  <c r="I12" i="17"/>
  <c r="D12" i="17"/>
  <c r="E12" i="17" s="1"/>
  <c r="B12" i="17"/>
  <c r="C12" i="17" s="1"/>
  <c r="A12" i="17"/>
  <c r="I11" i="17"/>
  <c r="D11" i="17"/>
  <c r="H11" i="17" s="1"/>
  <c r="B11" i="17"/>
  <c r="C11" i="17" s="1"/>
  <c r="A11" i="17"/>
  <c r="I10" i="17"/>
  <c r="D10" i="17"/>
  <c r="B10" i="17"/>
  <c r="C10" i="17" s="1"/>
  <c r="A10" i="17"/>
  <c r="I9" i="17"/>
  <c r="D9" i="17"/>
  <c r="H9" i="17" s="1"/>
  <c r="B9" i="17"/>
  <c r="C9" i="17" s="1"/>
  <c r="A9" i="17"/>
  <c r="I8" i="17"/>
  <c r="D8" i="17"/>
  <c r="E8" i="17" s="1"/>
  <c r="B8" i="17"/>
  <c r="C8" i="17" s="1"/>
  <c r="A8" i="17"/>
  <c r="I7" i="17"/>
  <c r="D7" i="17"/>
  <c r="E7" i="17" s="1"/>
  <c r="B7" i="17"/>
  <c r="C7" i="17" s="1"/>
  <c r="A7" i="17"/>
  <c r="I6" i="17"/>
  <c r="D6" i="17"/>
  <c r="B6" i="17"/>
  <c r="C6" i="17" s="1"/>
  <c r="A6" i="17"/>
  <c r="G3" i="17"/>
  <c r="F3" i="17"/>
  <c r="E3" i="17"/>
  <c r="D3" i="17"/>
  <c r="C3" i="17"/>
  <c r="B3" i="17"/>
  <c r="A3" i="17"/>
  <c r="G1" i="17"/>
  <c r="F1" i="17"/>
  <c r="I151" i="16"/>
  <c r="D151" i="16"/>
  <c r="E151" i="16" s="1"/>
  <c r="B151" i="16"/>
  <c r="C151" i="16" s="1"/>
  <c r="A151" i="16"/>
  <c r="I150" i="16"/>
  <c r="D150" i="16"/>
  <c r="E150" i="16" s="1"/>
  <c r="B150" i="16"/>
  <c r="C150" i="16" s="1"/>
  <c r="A150" i="16"/>
  <c r="I149" i="16"/>
  <c r="D149" i="16"/>
  <c r="B149" i="16"/>
  <c r="C149" i="16" s="1"/>
  <c r="A149" i="16"/>
  <c r="I148" i="16"/>
  <c r="D148" i="16"/>
  <c r="H148" i="16" s="1"/>
  <c r="B148" i="16"/>
  <c r="C148" i="16" s="1"/>
  <c r="A148" i="16"/>
  <c r="I147" i="16"/>
  <c r="D147" i="16"/>
  <c r="E147" i="16" s="1"/>
  <c r="B147" i="16"/>
  <c r="C147" i="16" s="1"/>
  <c r="A147" i="16"/>
  <c r="I146" i="16"/>
  <c r="D146" i="16"/>
  <c r="E146" i="16" s="1"/>
  <c r="B146" i="16"/>
  <c r="C146" i="16" s="1"/>
  <c r="A146" i="16"/>
  <c r="I145" i="16"/>
  <c r="D145" i="16"/>
  <c r="H145" i="16" s="1"/>
  <c r="B145" i="16"/>
  <c r="C145" i="16" s="1"/>
  <c r="A145" i="16"/>
  <c r="I144" i="16"/>
  <c r="D144" i="16"/>
  <c r="B144" i="16"/>
  <c r="C144" i="16" s="1"/>
  <c r="A144" i="16"/>
  <c r="I143" i="16"/>
  <c r="D143" i="16"/>
  <c r="B143" i="16"/>
  <c r="C143" i="16" s="1"/>
  <c r="A143" i="16"/>
  <c r="I142" i="16"/>
  <c r="D142" i="16"/>
  <c r="B142" i="16"/>
  <c r="C142" i="16" s="1"/>
  <c r="A142" i="16"/>
  <c r="I141" i="16"/>
  <c r="D141" i="16"/>
  <c r="B141" i="16"/>
  <c r="C141" i="16" s="1"/>
  <c r="A141" i="16"/>
  <c r="I140" i="16"/>
  <c r="D140" i="16"/>
  <c r="H140" i="16" s="1"/>
  <c r="B140" i="16"/>
  <c r="C140" i="16" s="1"/>
  <c r="A140" i="16"/>
  <c r="I139" i="16"/>
  <c r="D139" i="16"/>
  <c r="E139" i="16" s="1"/>
  <c r="B139" i="16"/>
  <c r="C139" i="16" s="1"/>
  <c r="A139" i="16"/>
  <c r="I138" i="16"/>
  <c r="D138" i="16"/>
  <c r="H138" i="16" s="1"/>
  <c r="B138" i="16"/>
  <c r="C138" i="16" s="1"/>
  <c r="A138" i="16"/>
  <c r="I137" i="16"/>
  <c r="D137" i="16"/>
  <c r="H137" i="16" s="1"/>
  <c r="B137" i="16"/>
  <c r="C137" i="16" s="1"/>
  <c r="A137" i="16"/>
  <c r="I136" i="16"/>
  <c r="D136" i="16"/>
  <c r="B136" i="16"/>
  <c r="C136" i="16" s="1"/>
  <c r="A136" i="16"/>
  <c r="I135" i="16"/>
  <c r="D135" i="16"/>
  <c r="E135" i="16" s="1"/>
  <c r="B135" i="16"/>
  <c r="C135" i="16" s="1"/>
  <c r="A135" i="16"/>
  <c r="I134" i="16"/>
  <c r="D134" i="16"/>
  <c r="H134" i="16" s="1"/>
  <c r="C134" i="16"/>
  <c r="B134" i="16"/>
  <c r="A134" i="16"/>
  <c r="I133" i="16"/>
  <c r="D133" i="16"/>
  <c r="B133" i="16"/>
  <c r="C133" i="16" s="1"/>
  <c r="A133" i="16"/>
  <c r="I132" i="16"/>
  <c r="E132" i="16"/>
  <c r="D132" i="16"/>
  <c r="H132" i="16" s="1"/>
  <c r="B132" i="16"/>
  <c r="C132" i="16" s="1"/>
  <c r="A132" i="16"/>
  <c r="I131" i="16"/>
  <c r="D131" i="16"/>
  <c r="B131" i="16"/>
  <c r="C131" i="16" s="1"/>
  <c r="A131" i="16"/>
  <c r="I130" i="16"/>
  <c r="D130" i="16"/>
  <c r="H130" i="16" s="1"/>
  <c r="B130" i="16"/>
  <c r="C130" i="16" s="1"/>
  <c r="A130" i="16"/>
  <c r="I129" i="16"/>
  <c r="D129" i="16"/>
  <c r="H129" i="16" s="1"/>
  <c r="B129" i="16"/>
  <c r="C129" i="16" s="1"/>
  <c r="A129" i="16"/>
  <c r="I128" i="16"/>
  <c r="D128" i="16"/>
  <c r="B128" i="16"/>
  <c r="C128" i="16" s="1"/>
  <c r="A128" i="16"/>
  <c r="I127" i="16"/>
  <c r="D127" i="16"/>
  <c r="B127" i="16"/>
  <c r="C127" i="16" s="1"/>
  <c r="A127" i="16"/>
  <c r="I126" i="16"/>
  <c r="D126" i="16"/>
  <c r="H126" i="16" s="1"/>
  <c r="B126" i="16"/>
  <c r="C126" i="16" s="1"/>
  <c r="A126" i="16"/>
  <c r="I125" i="16"/>
  <c r="D125" i="16"/>
  <c r="B125" i="16"/>
  <c r="C125" i="16" s="1"/>
  <c r="A125" i="16"/>
  <c r="I124" i="16"/>
  <c r="D124" i="16"/>
  <c r="H124" i="16" s="1"/>
  <c r="B124" i="16"/>
  <c r="C124" i="16" s="1"/>
  <c r="A124" i="16"/>
  <c r="I123" i="16"/>
  <c r="D123" i="16"/>
  <c r="B123" i="16"/>
  <c r="C123" i="16" s="1"/>
  <c r="A123" i="16"/>
  <c r="I122" i="16"/>
  <c r="D122" i="16"/>
  <c r="H122" i="16" s="1"/>
  <c r="B122" i="16"/>
  <c r="C122" i="16" s="1"/>
  <c r="A122" i="16"/>
  <c r="I121" i="16"/>
  <c r="D121" i="16"/>
  <c r="B121" i="16"/>
  <c r="C121" i="16" s="1"/>
  <c r="A121" i="16"/>
  <c r="I120" i="16"/>
  <c r="D120" i="16"/>
  <c r="H120" i="16" s="1"/>
  <c r="B120" i="16"/>
  <c r="C120" i="16" s="1"/>
  <c r="A120" i="16"/>
  <c r="I119" i="16"/>
  <c r="D119" i="16"/>
  <c r="B119" i="16"/>
  <c r="C119" i="16" s="1"/>
  <c r="A119" i="16"/>
  <c r="I118" i="16"/>
  <c r="D118" i="16"/>
  <c r="H118" i="16" s="1"/>
  <c r="B118" i="16"/>
  <c r="C118" i="16" s="1"/>
  <c r="A118" i="16"/>
  <c r="I117" i="16"/>
  <c r="D117" i="16"/>
  <c r="E117" i="16" s="1"/>
  <c r="B117" i="16"/>
  <c r="C117" i="16" s="1"/>
  <c r="A117" i="16"/>
  <c r="I116" i="16"/>
  <c r="D116" i="16"/>
  <c r="H116" i="16" s="1"/>
  <c r="B116" i="16"/>
  <c r="C116" i="16" s="1"/>
  <c r="A116" i="16"/>
  <c r="I115" i="16"/>
  <c r="D115" i="16"/>
  <c r="B115" i="16"/>
  <c r="C115" i="16" s="1"/>
  <c r="A115" i="16"/>
  <c r="I114" i="16"/>
  <c r="D114" i="16"/>
  <c r="E114" i="16" s="1"/>
  <c r="B114" i="16"/>
  <c r="C114" i="16" s="1"/>
  <c r="A114" i="16"/>
  <c r="I113" i="16"/>
  <c r="D113" i="16"/>
  <c r="H113" i="16" s="1"/>
  <c r="B113" i="16"/>
  <c r="C113" i="16" s="1"/>
  <c r="A113" i="16"/>
  <c r="I112" i="16"/>
  <c r="D112" i="16"/>
  <c r="B112" i="16"/>
  <c r="C112" i="16" s="1"/>
  <c r="A112" i="16"/>
  <c r="I111" i="16"/>
  <c r="D111" i="16"/>
  <c r="B111" i="16"/>
  <c r="C111" i="16" s="1"/>
  <c r="A111" i="16"/>
  <c r="I110" i="16"/>
  <c r="D110" i="16"/>
  <c r="H110" i="16" s="1"/>
  <c r="B110" i="16"/>
  <c r="C110" i="16" s="1"/>
  <c r="A110" i="16"/>
  <c r="I109" i="16"/>
  <c r="D109" i="16"/>
  <c r="E109" i="16" s="1"/>
  <c r="B109" i="16"/>
  <c r="C109" i="16" s="1"/>
  <c r="A109" i="16"/>
  <c r="I108" i="16"/>
  <c r="D108" i="16"/>
  <c r="H108" i="16" s="1"/>
  <c r="B108" i="16"/>
  <c r="C108" i="16" s="1"/>
  <c r="A108" i="16"/>
  <c r="I107" i="16"/>
  <c r="D107" i="16"/>
  <c r="B107" i="16"/>
  <c r="C107" i="16" s="1"/>
  <c r="A107" i="16"/>
  <c r="I106" i="16"/>
  <c r="D106" i="16"/>
  <c r="E106" i="16" s="1"/>
  <c r="B106" i="16"/>
  <c r="C106" i="16" s="1"/>
  <c r="A106" i="16"/>
  <c r="I105" i="16"/>
  <c r="D105" i="16"/>
  <c r="E105" i="16" s="1"/>
  <c r="B105" i="16"/>
  <c r="C105" i="16" s="1"/>
  <c r="A105" i="16"/>
  <c r="I104" i="16"/>
  <c r="D104" i="16"/>
  <c r="H104" i="16" s="1"/>
  <c r="B104" i="16"/>
  <c r="C104" i="16" s="1"/>
  <c r="A104" i="16"/>
  <c r="I103" i="16"/>
  <c r="D103" i="16"/>
  <c r="B103" i="16"/>
  <c r="C103" i="16" s="1"/>
  <c r="A103" i="16"/>
  <c r="I102" i="16"/>
  <c r="D102" i="16"/>
  <c r="H102" i="16" s="1"/>
  <c r="B102" i="16"/>
  <c r="C102" i="16" s="1"/>
  <c r="A102" i="16"/>
  <c r="I101" i="16"/>
  <c r="D101" i="16"/>
  <c r="B101" i="16"/>
  <c r="C101" i="16" s="1"/>
  <c r="A101" i="16"/>
  <c r="I100" i="16"/>
  <c r="D100" i="16"/>
  <c r="H100" i="16" s="1"/>
  <c r="B100" i="16"/>
  <c r="C100" i="16" s="1"/>
  <c r="A100" i="16"/>
  <c r="I99" i="16"/>
  <c r="D99" i="16"/>
  <c r="E99" i="16" s="1"/>
  <c r="B99" i="16"/>
  <c r="C99" i="16" s="1"/>
  <c r="A99" i="16"/>
  <c r="I98" i="16"/>
  <c r="D98" i="16"/>
  <c r="B98" i="16"/>
  <c r="C98" i="16" s="1"/>
  <c r="A98" i="16"/>
  <c r="I97" i="16"/>
  <c r="D97" i="16"/>
  <c r="B97" i="16"/>
  <c r="C97" i="16" s="1"/>
  <c r="A97" i="16"/>
  <c r="I96" i="16"/>
  <c r="D96" i="16"/>
  <c r="H96" i="16" s="1"/>
  <c r="B96" i="16"/>
  <c r="C96" i="16" s="1"/>
  <c r="A96" i="16"/>
  <c r="I95" i="16"/>
  <c r="D95" i="16"/>
  <c r="B95" i="16"/>
  <c r="C95" i="16" s="1"/>
  <c r="A95" i="16"/>
  <c r="I94" i="16"/>
  <c r="D94" i="16"/>
  <c r="H94" i="16" s="1"/>
  <c r="B94" i="16"/>
  <c r="C94" i="16" s="1"/>
  <c r="A94" i="16"/>
  <c r="I93" i="16"/>
  <c r="D93" i="16"/>
  <c r="E93" i="16" s="1"/>
  <c r="B93" i="16"/>
  <c r="C93" i="16" s="1"/>
  <c r="A93" i="16"/>
  <c r="I92" i="16"/>
  <c r="D92" i="16"/>
  <c r="H92" i="16" s="1"/>
  <c r="B92" i="16"/>
  <c r="C92" i="16" s="1"/>
  <c r="A92" i="16"/>
  <c r="I91" i="16"/>
  <c r="D91" i="16"/>
  <c r="B91" i="16"/>
  <c r="C91" i="16" s="1"/>
  <c r="A91" i="16"/>
  <c r="I90" i="16"/>
  <c r="D90" i="16"/>
  <c r="B90" i="16"/>
  <c r="C90" i="16" s="1"/>
  <c r="A90" i="16"/>
  <c r="I89" i="16"/>
  <c r="D89" i="16"/>
  <c r="B89" i="16"/>
  <c r="C89" i="16" s="1"/>
  <c r="A89" i="16"/>
  <c r="I88" i="16"/>
  <c r="D88" i="16"/>
  <c r="B88" i="16"/>
  <c r="C88" i="16" s="1"/>
  <c r="A88" i="16"/>
  <c r="I87" i="16"/>
  <c r="D87" i="16"/>
  <c r="B87" i="16"/>
  <c r="C87" i="16" s="1"/>
  <c r="A87" i="16"/>
  <c r="I86" i="16"/>
  <c r="D86" i="16"/>
  <c r="H86" i="16" s="1"/>
  <c r="B86" i="16"/>
  <c r="C86" i="16" s="1"/>
  <c r="A86" i="16"/>
  <c r="I85" i="16"/>
  <c r="D85" i="16"/>
  <c r="B85" i="16"/>
  <c r="C85" i="16" s="1"/>
  <c r="A85" i="16"/>
  <c r="I84" i="16"/>
  <c r="E84" i="16"/>
  <c r="D84" i="16"/>
  <c r="H84" i="16" s="1"/>
  <c r="B84" i="16"/>
  <c r="C84" i="16" s="1"/>
  <c r="A84" i="16"/>
  <c r="I83" i="16"/>
  <c r="D83" i="16"/>
  <c r="E83" i="16" s="1"/>
  <c r="B83" i="16"/>
  <c r="C83" i="16" s="1"/>
  <c r="A83" i="16"/>
  <c r="I82" i="16"/>
  <c r="D82" i="16"/>
  <c r="B82" i="16"/>
  <c r="C82" i="16" s="1"/>
  <c r="A82" i="16"/>
  <c r="I81" i="16"/>
  <c r="D81" i="16"/>
  <c r="H81" i="16" s="1"/>
  <c r="B81" i="16"/>
  <c r="C81" i="16" s="1"/>
  <c r="A81" i="16"/>
  <c r="I80" i="16"/>
  <c r="D80" i="16"/>
  <c r="H80" i="16" s="1"/>
  <c r="B80" i="16"/>
  <c r="C80" i="16" s="1"/>
  <c r="A80" i="16"/>
  <c r="I79" i="16"/>
  <c r="D79" i="16"/>
  <c r="B79" i="16"/>
  <c r="C79" i="16" s="1"/>
  <c r="A79" i="16"/>
  <c r="I78" i="16"/>
  <c r="D78" i="16"/>
  <c r="H78" i="16" s="1"/>
  <c r="B78" i="16"/>
  <c r="C78" i="16" s="1"/>
  <c r="A78" i="16"/>
  <c r="I77" i="16"/>
  <c r="D77" i="16"/>
  <c r="B77" i="16"/>
  <c r="C77" i="16" s="1"/>
  <c r="A77" i="16"/>
  <c r="I76" i="16"/>
  <c r="D76" i="16"/>
  <c r="H76" i="16" s="1"/>
  <c r="B76" i="16"/>
  <c r="C76" i="16" s="1"/>
  <c r="A76" i="16"/>
  <c r="I75" i="16"/>
  <c r="D75" i="16"/>
  <c r="B75" i="16"/>
  <c r="C75" i="16" s="1"/>
  <c r="A75" i="16"/>
  <c r="I74" i="16"/>
  <c r="D74" i="16"/>
  <c r="H74" i="16" s="1"/>
  <c r="B74" i="16"/>
  <c r="C74" i="16" s="1"/>
  <c r="A74" i="16"/>
  <c r="I73" i="16"/>
  <c r="D73" i="16"/>
  <c r="E73" i="16" s="1"/>
  <c r="B73" i="16"/>
  <c r="C73" i="16" s="1"/>
  <c r="A73" i="16"/>
  <c r="I72" i="16"/>
  <c r="D72" i="16"/>
  <c r="C72" i="16"/>
  <c r="B72" i="16"/>
  <c r="A72" i="16"/>
  <c r="I71" i="16"/>
  <c r="D71" i="16"/>
  <c r="B71" i="16"/>
  <c r="C71" i="16" s="1"/>
  <c r="A71" i="16"/>
  <c r="I70" i="16"/>
  <c r="D70" i="16"/>
  <c r="H70" i="16" s="1"/>
  <c r="B70" i="16"/>
  <c r="C70" i="16" s="1"/>
  <c r="A70" i="16"/>
  <c r="I69" i="16"/>
  <c r="D69" i="16"/>
  <c r="B69" i="16"/>
  <c r="C69" i="16" s="1"/>
  <c r="A69" i="16"/>
  <c r="I68" i="16"/>
  <c r="E68" i="16"/>
  <c r="D68" i="16"/>
  <c r="H68" i="16" s="1"/>
  <c r="B68" i="16"/>
  <c r="C68" i="16" s="1"/>
  <c r="A68" i="16"/>
  <c r="I67" i="16"/>
  <c r="D67" i="16"/>
  <c r="E67" i="16" s="1"/>
  <c r="B67" i="16"/>
  <c r="C67" i="16" s="1"/>
  <c r="A67" i="16"/>
  <c r="I66" i="16"/>
  <c r="D66" i="16"/>
  <c r="B66" i="16"/>
  <c r="C66" i="16" s="1"/>
  <c r="A66" i="16"/>
  <c r="I65" i="16"/>
  <c r="D65" i="16"/>
  <c r="B65" i="16"/>
  <c r="C65" i="16" s="1"/>
  <c r="A65" i="16"/>
  <c r="I64" i="16"/>
  <c r="D64" i="16"/>
  <c r="H64" i="16" s="1"/>
  <c r="B64" i="16"/>
  <c r="C64" i="16" s="1"/>
  <c r="A64" i="16"/>
  <c r="I63" i="16"/>
  <c r="D63" i="16"/>
  <c r="B63" i="16"/>
  <c r="C63" i="16" s="1"/>
  <c r="A63" i="16"/>
  <c r="I62" i="16"/>
  <c r="D62" i="16"/>
  <c r="H62" i="16" s="1"/>
  <c r="B62" i="16"/>
  <c r="C62" i="16" s="1"/>
  <c r="A62" i="16"/>
  <c r="I61" i="16"/>
  <c r="D61" i="16"/>
  <c r="E61" i="16" s="1"/>
  <c r="B61" i="16"/>
  <c r="C61" i="16" s="1"/>
  <c r="A61" i="16"/>
  <c r="I60" i="16"/>
  <c r="D60" i="16"/>
  <c r="H60" i="16" s="1"/>
  <c r="B60" i="16"/>
  <c r="C60" i="16" s="1"/>
  <c r="A60" i="16"/>
  <c r="I59" i="16"/>
  <c r="D59" i="16"/>
  <c r="B59" i="16"/>
  <c r="C59" i="16" s="1"/>
  <c r="A59" i="16"/>
  <c r="I58" i="16"/>
  <c r="D58" i="16"/>
  <c r="E58" i="16" s="1"/>
  <c r="B58" i="16"/>
  <c r="C58" i="16" s="1"/>
  <c r="A58" i="16"/>
  <c r="I57" i="16"/>
  <c r="D57" i="16"/>
  <c r="H57" i="16" s="1"/>
  <c r="B57" i="16"/>
  <c r="C57" i="16" s="1"/>
  <c r="A57" i="16"/>
  <c r="I56" i="16"/>
  <c r="D56" i="16"/>
  <c r="B56" i="16"/>
  <c r="C56" i="16" s="1"/>
  <c r="A56" i="16"/>
  <c r="I55" i="16"/>
  <c r="D55" i="16"/>
  <c r="B55" i="16"/>
  <c r="C55" i="16" s="1"/>
  <c r="A55" i="16"/>
  <c r="I54" i="16"/>
  <c r="D54" i="16"/>
  <c r="H54" i="16" s="1"/>
  <c r="B54" i="16"/>
  <c r="C54" i="16" s="1"/>
  <c r="A54" i="16"/>
  <c r="I53" i="16"/>
  <c r="D53" i="16"/>
  <c r="B53" i="16"/>
  <c r="C53" i="16" s="1"/>
  <c r="A53" i="16"/>
  <c r="I52" i="16"/>
  <c r="D52" i="16"/>
  <c r="H52" i="16" s="1"/>
  <c r="B52" i="16"/>
  <c r="C52" i="16" s="1"/>
  <c r="A52" i="16"/>
  <c r="I51" i="16"/>
  <c r="D51" i="16"/>
  <c r="B51" i="16"/>
  <c r="C51" i="16" s="1"/>
  <c r="A51" i="16"/>
  <c r="I50" i="16"/>
  <c r="D50" i="16"/>
  <c r="H50" i="16" s="1"/>
  <c r="B50" i="16"/>
  <c r="C50" i="16" s="1"/>
  <c r="A50" i="16"/>
  <c r="I49" i="16"/>
  <c r="D49" i="16"/>
  <c r="B49" i="16"/>
  <c r="C49" i="16" s="1"/>
  <c r="A49" i="16"/>
  <c r="I48" i="16"/>
  <c r="D48" i="16"/>
  <c r="H48" i="16" s="1"/>
  <c r="C48" i="16"/>
  <c r="B48" i="16"/>
  <c r="A48" i="16"/>
  <c r="I47" i="16"/>
  <c r="D47" i="16"/>
  <c r="B47" i="16"/>
  <c r="C47" i="16" s="1"/>
  <c r="A47" i="16"/>
  <c r="I46" i="16"/>
  <c r="D46" i="16"/>
  <c r="H46" i="16" s="1"/>
  <c r="B46" i="16"/>
  <c r="C46" i="16" s="1"/>
  <c r="A46" i="16"/>
  <c r="I45" i="16"/>
  <c r="D45" i="16"/>
  <c r="H45" i="16" s="1"/>
  <c r="B45" i="16"/>
  <c r="C45" i="16" s="1"/>
  <c r="A45" i="16"/>
  <c r="I44" i="16"/>
  <c r="D44" i="16"/>
  <c r="H44" i="16" s="1"/>
  <c r="B44" i="16"/>
  <c r="C44" i="16" s="1"/>
  <c r="A44" i="16"/>
  <c r="I43" i="16"/>
  <c r="D43" i="16"/>
  <c r="E43" i="16" s="1"/>
  <c r="B43" i="16"/>
  <c r="C43" i="16" s="1"/>
  <c r="A43" i="16"/>
  <c r="I42" i="16"/>
  <c r="D42" i="16"/>
  <c r="H42" i="16" s="1"/>
  <c r="B42" i="16"/>
  <c r="C42" i="16" s="1"/>
  <c r="A42" i="16"/>
  <c r="I41" i="16"/>
  <c r="D41" i="16"/>
  <c r="B41" i="16"/>
  <c r="C41" i="16" s="1"/>
  <c r="A41" i="16"/>
  <c r="I40" i="16"/>
  <c r="D40" i="16"/>
  <c r="E40" i="16" s="1"/>
  <c r="B40" i="16"/>
  <c r="C40" i="16" s="1"/>
  <c r="A40" i="16"/>
  <c r="I39" i="16"/>
  <c r="D39" i="16"/>
  <c r="B39" i="16"/>
  <c r="C39" i="16" s="1"/>
  <c r="A39" i="16"/>
  <c r="I38" i="16"/>
  <c r="D38" i="16"/>
  <c r="B38" i="16"/>
  <c r="C38" i="16" s="1"/>
  <c r="A38" i="16"/>
  <c r="I37" i="16"/>
  <c r="D37" i="16"/>
  <c r="E37" i="16" s="1"/>
  <c r="B37" i="16"/>
  <c r="C37" i="16" s="1"/>
  <c r="A37" i="16"/>
  <c r="I36" i="16"/>
  <c r="D36" i="16"/>
  <c r="H36" i="16" s="1"/>
  <c r="B36" i="16"/>
  <c r="C36" i="16" s="1"/>
  <c r="A36" i="16"/>
  <c r="I35" i="16"/>
  <c r="D35" i="16"/>
  <c r="E35" i="16" s="1"/>
  <c r="B35" i="16"/>
  <c r="C35" i="16" s="1"/>
  <c r="A35" i="16"/>
  <c r="I34" i="16"/>
  <c r="D34" i="16"/>
  <c r="E34" i="16" s="1"/>
  <c r="B34" i="16"/>
  <c r="C34" i="16" s="1"/>
  <c r="A34" i="16"/>
  <c r="I33" i="16"/>
  <c r="D33" i="16"/>
  <c r="B33" i="16"/>
  <c r="C33" i="16" s="1"/>
  <c r="A33" i="16"/>
  <c r="I32" i="16"/>
  <c r="D32" i="16"/>
  <c r="H32" i="16" s="1"/>
  <c r="B32" i="16"/>
  <c r="C32" i="16" s="1"/>
  <c r="A32" i="16"/>
  <c r="I31" i="16"/>
  <c r="D31" i="16"/>
  <c r="H31" i="16" s="1"/>
  <c r="B31" i="16"/>
  <c r="C31" i="16" s="1"/>
  <c r="A31" i="16"/>
  <c r="I30" i="16"/>
  <c r="D30" i="16"/>
  <c r="B30" i="16"/>
  <c r="C30" i="16" s="1"/>
  <c r="A30" i="16"/>
  <c r="I29" i="16"/>
  <c r="D29" i="16"/>
  <c r="H29" i="16" s="1"/>
  <c r="B29" i="16"/>
  <c r="C29" i="16" s="1"/>
  <c r="A29" i="16"/>
  <c r="I28" i="16"/>
  <c r="D28" i="16"/>
  <c r="H28" i="16" s="1"/>
  <c r="B28" i="16"/>
  <c r="C28" i="16" s="1"/>
  <c r="A28" i="16"/>
  <c r="I27" i="16"/>
  <c r="D27" i="16"/>
  <c r="B27" i="16"/>
  <c r="C27" i="16" s="1"/>
  <c r="A27" i="16"/>
  <c r="I26" i="16"/>
  <c r="D26" i="16"/>
  <c r="B26" i="16"/>
  <c r="C26" i="16" s="1"/>
  <c r="A26" i="16"/>
  <c r="I25" i="16"/>
  <c r="D25" i="16"/>
  <c r="H25" i="16" s="1"/>
  <c r="B25" i="16"/>
  <c r="C25" i="16" s="1"/>
  <c r="A25" i="16"/>
  <c r="I24" i="16"/>
  <c r="D24" i="16"/>
  <c r="B24" i="16"/>
  <c r="C24" i="16" s="1"/>
  <c r="A24" i="16"/>
  <c r="I23" i="16"/>
  <c r="D23" i="16"/>
  <c r="H23" i="16" s="1"/>
  <c r="B23" i="16"/>
  <c r="C23" i="16" s="1"/>
  <c r="A23" i="16"/>
  <c r="I22" i="16"/>
  <c r="D22" i="16"/>
  <c r="B22" i="16"/>
  <c r="C22" i="16" s="1"/>
  <c r="A22" i="16"/>
  <c r="I21" i="16"/>
  <c r="D21" i="16"/>
  <c r="E21" i="16" s="1"/>
  <c r="B21" i="16"/>
  <c r="C21" i="16" s="1"/>
  <c r="A21" i="16"/>
  <c r="I20" i="16"/>
  <c r="D20" i="16"/>
  <c r="B20" i="16"/>
  <c r="C20" i="16" s="1"/>
  <c r="A20" i="16"/>
  <c r="I19" i="16"/>
  <c r="D19" i="16"/>
  <c r="B19" i="16"/>
  <c r="C19" i="16" s="1"/>
  <c r="A19" i="16"/>
  <c r="I18" i="16"/>
  <c r="D18" i="16"/>
  <c r="E18" i="16" s="1"/>
  <c r="B18" i="16"/>
  <c r="C18" i="16" s="1"/>
  <c r="A18" i="16"/>
  <c r="I17" i="16"/>
  <c r="D17" i="16"/>
  <c r="B17" i="16"/>
  <c r="C17" i="16" s="1"/>
  <c r="A17" i="16"/>
  <c r="I16" i="16"/>
  <c r="D16" i="16"/>
  <c r="H16" i="16" s="1"/>
  <c r="B16" i="16"/>
  <c r="C16" i="16" s="1"/>
  <c r="A16" i="16"/>
  <c r="I15" i="16"/>
  <c r="D15" i="16"/>
  <c r="H15" i="16" s="1"/>
  <c r="B15" i="16"/>
  <c r="C15" i="16" s="1"/>
  <c r="A15" i="16"/>
  <c r="I14" i="16"/>
  <c r="D14" i="16"/>
  <c r="B14" i="16"/>
  <c r="C14" i="16" s="1"/>
  <c r="A14" i="16"/>
  <c r="I13" i="16"/>
  <c r="D13" i="16"/>
  <c r="E13" i="16" s="1"/>
  <c r="B13" i="16"/>
  <c r="C13" i="16" s="1"/>
  <c r="A13" i="16"/>
  <c r="I12" i="16"/>
  <c r="D12" i="16"/>
  <c r="H12" i="16" s="1"/>
  <c r="B12" i="16"/>
  <c r="C12" i="16" s="1"/>
  <c r="A12" i="16"/>
  <c r="I11" i="16"/>
  <c r="D11" i="16"/>
  <c r="E11" i="16" s="1"/>
  <c r="B11" i="16"/>
  <c r="C11" i="16" s="1"/>
  <c r="A11" i="16"/>
  <c r="I10" i="16"/>
  <c r="D10" i="16"/>
  <c r="E10" i="16" s="1"/>
  <c r="B10" i="16"/>
  <c r="C10" i="16" s="1"/>
  <c r="A10" i="16"/>
  <c r="I9" i="16"/>
  <c r="D9" i="16"/>
  <c r="B9" i="16"/>
  <c r="C9" i="16" s="1"/>
  <c r="A9" i="16"/>
  <c r="I8" i="16"/>
  <c r="D8" i="16"/>
  <c r="E8" i="16" s="1"/>
  <c r="B8" i="16"/>
  <c r="C8" i="16" s="1"/>
  <c r="A8" i="16"/>
  <c r="I7" i="16"/>
  <c r="D7" i="16"/>
  <c r="B7" i="16"/>
  <c r="C7" i="16" s="1"/>
  <c r="A7" i="16"/>
  <c r="I6" i="16"/>
  <c r="D6" i="16"/>
  <c r="B6" i="16"/>
  <c r="C6" i="16" s="1"/>
  <c r="A6" i="16"/>
  <c r="G3" i="16"/>
  <c r="F3" i="16"/>
  <c r="E3" i="16"/>
  <c r="D3" i="16"/>
  <c r="C3" i="16"/>
  <c r="B3" i="16"/>
  <c r="A3" i="16"/>
  <c r="G1" i="16"/>
  <c r="F1" i="16"/>
  <c r="I151" i="15"/>
  <c r="D151" i="15"/>
  <c r="E151" i="15" s="1"/>
  <c r="B151" i="15"/>
  <c r="C151" i="15" s="1"/>
  <c r="A151" i="15"/>
  <c r="I150" i="15"/>
  <c r="D150" i="15"/>
  <c r="B150" i="15"/>
  <c r="C150" i="15" s="1"/>
  <c r="A150" i="15"/>
  <c r="I149" i="15"/>
  <c r="D149" i="15"/>
  <c r="B149" i="15"/>
  <c r="C149" i="15" s="1"/>
  <c r="A149" i="15"/>
  <c r="I148" i="15"/>
  <c r="D148" i="15"/>
  <c r="E148" i="15" s="1"/>
  <c r="B148" i="15"/>
  <c r="C148" i="15" s="1"/>
  <c r="A148" i="15"/>
  <c r="I147" i="15"/>
  <c r="D147" i="15"/>
  <c r="E147" i="15" s="1"/>
  <c r="B147" i="15"/>
  <c r="C147" i="15" s="1"/>
  <c r="A147" i="15"/>
  <c r="I146" i="15"/>
  <c r="D146" i="15"/>
  <c r="E146" i="15" s="1"/>
  <c r="B146" i="15"/>
  <c r="C146" i="15" s="1"/>
  <c r="A146" i="15"/>
  <c r="I145" i="15"/>
  <c r="D145" i="15"/>
  <c r="B145" i="15"/>
  <c r="C145" i="15" s="1"/>
  <c r="A145" i="15"/>
  <c r="I144" i="15"/>
  <c r="D144" i="15"/>
  <c r="E144" i="15" s="1"/>
  <c r="B144" i="15"/>
  <c r="C144" i="15" s="1"/>
  <c r="A144" i="15"/>
  <c r="I143" i="15"/>
  <c r="D143" i="15"/>
  <c r="E143" i="15" s="1"/>
  <c r="B143" i="15"/>
  <c r="C143" i="15" s="1"/>
  <c r="A143" i="15"/>
  <c r="I142" i="15"/>
  <c r="D142" i="15"/>
  <c r="B142" i="15"/>
  <c r="C142" i="15" s="1"/>
  <c r="A142" i="15"/>
  <c r="I141" i="15"/>
  <c r="D141" i="15"/>
  <c r="E141" i="15" s="1"/>
  <c r="B141" i="15"/>
  <c r="C141" i="15" s="1"/>
  <c r="A141" i="15"/>
  <c r="I140" i="15"/>
  <c r="D140" i="15"/>
  <c r="E140" i="15" s="1"/>
  <c r="B140" i="15"/>
  <c r="C140" i="15" s="1"/>
  <c r="A140" i="15"/>
  <c r="I139" i="15"/>
  <c r="D139" i="15"/>
  <c r="E139" i="15" s="1"/>
  <c r="B139" i="15"/>
  <c r="C139" i="15" s="1"/>
  <c r="A139" i="15"/>
  <c r="I138" i="15"/>
  <c r="D138" i="15"/>
  <c r="B138" i="15"/>
  <c r="C138" i="15" s="1"/>
  <c r="A138" i="15"/>
  <c r="I137" i="15"/>
  <c r="D137" i="15"/>
  <c r="B137" i="15"/>
  <c r="C137" i="15" s="1"/>
  <c r="A137" i="15"/>
  <c r="I136" i="15"/>
  <c r="D136" i="15"/>
  <c r="E136" i="15" s="1"/>
  <c r="B136" i="15"/>
  <c r="C136" i="15" s="1"/>
  <c r="A136" i="15"/>
  <c r="I135" i="15"/>
  <c r="D135" i="15"/>
  <c r="B135" i="15"/>
  <c r="C135" i="15" s="1"/>
  <c r="A135" i="15"/>
  <c r="I134" i="15"/>
  <c r="D134" i="15"/>
  <c r="B134" i="15"/>
  <c r="C134" i="15" s="1"/>
  <c r="A134" i="15"/>
  <c r="I133" i="15"/>
  <c r="D133" i="15"/>
  <c r="E133" i="15" s="1"/>
  <c r="B133" i="15"/>
  <c r="C133" i="15" s="1"/>
  <c r="A133" i="15"/>
  <c r="I132" i="15"/>
  <c r="D132" i="15"/>
  <c r="E132" i="15" s="1"/>
  <c r="B132" i="15"/>
  <c r="C132" i="15" s="1"/>
  <c r="A132" i="15"/>
  <c r="I131" i="15"/>
  <c r="D131" i="15"/>
  <c r="B131" i="15"/>
  <c r="C131" i="15" s="1"/>
  <c r="A131" i="15"/>
  <c r="I130" i="15"/>
  <c r="D130" i="15"/>
  <c r="E130" i="15" s="1"/>
  <c r="B130" i="15"/>
  <c r="C130" i="15" s="1"/>
  <c r="A130" i="15"/>
  <c r="I129" i="15"/>
  <c r="D129" i="15"/>
  <c r="B129" i="15"/>
  <c r="C129" i="15" s="1"/>
  <c r="A129" i="15"/>
  <c r="I128" i="15"/>
  <c r="D128" i="15"/>
  <c r="B128" i="15"/>
  <c r="C128" i="15" s="1"/>
  <c r="A128" i="15"/>
  <c r="I127" i="15"/>
  <c r="D127" i="15"/>
  <c r="E127" i="15" s="1"/>
  <c r="B127" i="15"/>
  <c r="C127" i="15" s="1"/>
  <c r="A127" i="15"/>
  <c r="I126" i="15"/>
  <c r="D126" i="15"/>
  <c r="B126" i="15"/>
  <c r="C126" i="15" s="1"/>
  <c r="A126" i="15"/>
  <c r="I125" i="15"/>
  <c r="D125" i="15"/>
  <c r="E125" i="15" s="1"/>
  <c r="B125" i="15"/>
  <c r="C125" i="15" s="1"/>
  <c r="A125" i="15"/>
  <c r="I124" i="15"/>
  <c r="D124" i="15"/>
  <c r="E124" i="15" s="1"/>
  <c r="B124" i="15"/>
  <c r="C124" i="15" s="1"/>
  <c r="A124" i="15"/>
  <c r="I123" i="15"/>
  <c r="D123" i="15"/>
  <c r="E123" i="15" s="1"/>
  <c r="C123" i="15"/>
  <c r="B123" i="15"/>
  <c r="A123" i="15"/>
  <c r="I122" i="15"/>
  <c r="D122" i="15"/>
  <c r="E122" i="15" s="1"/>
  <c r="B122" i="15"/>
  <c r="C122" i="15" s="1"/>
  <c r="A122" i="15"/>
  <c r="I121" i="15"/>
  <c r="D121" i="15"/>
  <c r="B121" i="15"/>
  <c r="C121" i="15" s="1"/>
  <c r="A121" i="15"/>
  <c r="I120" i="15"/>
  <c r="D120" i="15"/>
  <c r="B120" i="15"/>
  <c r="C120" i="15" s="1"/>
  <c r="A120" i="15"/>
  <c r="I119" i="15"/>
  <c r="D119" i="15"/>
  <c r="E119" i="15" s="1"/>
  <c r="B119" i="15"/>
  <c r="C119" i="15" s="1"/>
  <c r="A119" i="15"/>
  <c r="I118" i="15"/>
  <c r="D118" i="15"/>
  <c r="B118" i="15"/>
  <c r="C118" i="15" s="1"/>
  <c r="A118" i="15"/>
  <c r="I117" i="15"/>
  <c r="D117" i="15"/>
  <c r="B117" i="15"/>
  <c r="C117" i="15" s="1"/>
  <c r="A117" i="15"/>
  <c r="I116" i="15"/>
  <c r="D116" i="15"/>
  <c r="E116" i="15" s="1"/>
  <c r="B116" i="15"/>
  <c r="C116" i="15" s="1"/>
  <c r="A116" i="15"/>
  <c r="I115" i="15"/>
  <c r="D115" i="15"/>
  <c r="E115" i="15" s="1"/>
  <c r="B115" i="15"/>
  <c r="C115" i="15" s="1"/>
  <c r="A115" i="15"/>
  <c r="I114" i="15"/>
  <c r="H114" i="15"/>
  <c r="D114" i="15"/>
  <c r="E114" i="15" s="1"/>
  <c r="B114" i="15"/>
  <c r="C114" i="15" s="1"/>
  <c r="A114" i="15"/>
  <c r="I113" i="15"/>
  <c r="D113" i="15"/>
  <c r="B113" i="15"/>
  <c r="C113" i="15" s="1"/>
  <c r="A113" i="15"/>
  <c r="I112" i="15"/>
  <c r="D112" i="15"/>
  <c r="B112" i="15"/>
  <c r="C112" i="15" s="1"/>
  <c r="A112" i="15"/>
  <c r="I111" i="15"/>
  <c r="D111" i="15"/>
  <c r="B111" i="15"/>
  <c r="C111" i="15" s="1"/>
  <c r="A111" i="15"/>
  <c r="I110" i="15"/>
  <c r="D110" i="15"/>
  <c r="B110" i="15"/>
  <c r="C110" i="15" s="1"/>
  <c r="A110" i="15"/>
  <c r="I109" i="15"/>
  <c r="D109" i="15"/>
  <c r="B109" i="15"/>
  <c r="C109" i="15" s="1"/>
  <c r="A109" i="15"/>
  <c r="I108" i="15"/>
  <c r="D108" i="15"/>
  <c r="H108" i="15" s="1"/>
  <c r="B108" i="15"/>
  <c r="C108" i="15" s="1"/>
  <c r="A108" i="15"/>
  <c r="I107" i="15"/>
  <c r="D107" i="15"/>
  <c r="H107" i="15" s="1"/>
  <c r="B107" i="15"/>
  <c r="C107" i="15" s="1"/>
  <c r="A107" i="15"/>
  <c r="I106" i="15"/>
  <c r="D106" i="15"/>
  <c r="H106" i="15" s="1"/>
  <c r="B106" i="15"/>
  <c r="C106" i="15" s="1"/>
  <c r="A106" i="15"/>
  <c r="I105" i="15"/>
  <c r="D105" i="15"/>
  <c r="H105" i="15" s="1"/>
  <c r="B105" i="15"/>
  <c r="C105" i="15" s="1"/>
  <c r="A105" i="15"/>
  <c r="I104" i="15"/>
  <c r="D104" i="15"/>
  <c r="H104" i="15" s="1"/>
  <c r="B104" i="15"/>
  <c r="C104" i="15" s="1"/>
  <c r="A104" i="15"/>
  <c r="I103" i="15"/>
  <c r="D103" i="15"/>
  <c r="B103" i="15"/>
  <c r="C103" i="15" s="1"/>
  <c r="A103" i="15"/>
  <c r="I102" i="15"/>
  <c r="D102" i="15"/>
  <c r="H102" i="15" s="1"/>
  <c r="B102" i="15"/>
  <c r="C102" i="15" s="1"/>
  <c r="A102" i="15"/>
  <c r="I101" i="15"/>
  <c r="D101" i="15"/>
  <c r="H101" i="15" s="1"/>
  <c r="B101" i="15"/>
  <c r="C101" i="15" s="1"/>
  <c r="A101" i="15"/>
  <c r="I100" i="15"/>
  <c r="D100" i="15"/>
  <c r="B100" i="15"/>
  <c r="C100" i="15" s="1"/>
  <c r="A100" i="15"/>
  <c r="I99" i="15"/>
  <c r="D99" i="15"/>
  <c r="H99" i="15" s="1"/>
  <c r="B99" i="15"/>
  <c r="C99" i="15" s="1"/>
  <c r="A99" i="15"/>
  <c r="I98" i="15"/>
  <c r="D98" i="15"/>
  <c r="B98" i="15"/>
  <c r="C98" i="15" s="1"/>
  <c r="A98" i="15"/>
  <c r="I97" i="15"/>
  <c r="D97" i="15"/>
  <c r="H97" i="15" s="1"/>
  <c r="B97" i="15"/>
  <c r="C97" i="15" s="1"/>
  <c r="A97" i="15"/>
  <c r="I96" i="15"/>
  <c r="D96" i="15"/>
  <c r="H96" i="15" s="1"/>
  <c r="B96" i="15"/>
  <c r="C96" i="15" s="1"/>
  <c r="A96" i="15"/>
  <c r="I95" i="15"/>
  <c r="D95" i="15"/>
  <c r="B95" i="15"/>
  <c r="C95" i="15" s="1"/>
  <c r="A95" i="15"/>
  <c r="I94" i="15"/>
  <c r="D94" i="15"/>
  <c r="E94" i="15" s="1"/>
  <c r="B94" i="15"/>
  <c r="C94" i="15" s="1"/>
  <c r="A94" i="15"/>
  <c r="I93" i="15"/>
  <c r="D93" i="15"/>
  <c r="H93" i="15" s="1"/>
  <c r="B93" i="15"/>
  <c r="C93" i="15" s="1"/>
  <c r="A93" i="15"/>
  <c r="I92" i="15"/>
  <c r="D92" i="15"/>
  <c r="E92" i="15" s="1"/>
  <c r="B92" i="15"/>
  <c r="C92" i="15" s="1"/>
  <c r="A92" i="15"/>
  <c r="I91" i="15"/>
  <c r="D91" i="15"/>
  <c r="B91" i="15"/>
  <c r="C91" i="15" s="1"/>
  <c r="A91" i="15"/>
  <c r="I90" i="15"/>
  <c r="D90" i="15"/>
  <c r="B90" i="15"/>
  <c r="C90" i="15" s="1"/>
  <c r="A90" i="15"/>
  <c r="I89" i="15"/>
  <c r="D89" i="15"/>
  <c r="B89" i="15"/>
  <c r="C89" i="15" s="1"/>
  <c r="A89" i="15"/>
  <c r="I88" i="15"/>
  <c r="D88" i="15"/>
  <c r="H88" i="15" s="1"/>
  <c r="B88" i="15"/>
  <c r="C88" i="15" s="1"/>
  <c r="A88" i="15"/>
  <c r="I87" i="15"/>
  <c r="D87" i="15"/>
  <c r="B87" i="15"/>
  <c r="C87" i="15" s="1"/>
  <c r="A87" i="15"/>
  <c r="I86" i="15"/>
  <c r="D86" i="15"/>
  <c r="B86" i="15"/>
  <c r="C86" i="15" s="1"/>
  <c r="A86" i="15"/>
  <c r="I85" i="15"/>
  <c r="D85" i="15"/>
  <c r="H85" i="15" s="1"/>
  <c r="B85" i="15"/>
  <c r="C85" i="15" s="1"/>
  <c r="A85" i="15"/>
  <c r="I84" i="15"/>
  <c r="D84" i="15"/>
  <c r="E84" i="15" s="1"/>
  <c r="B84" i="15"/>
  <c r="C84" i="15" s="1"/>
  <c r="A84" i="15"/>
  <c r="I83" i="15"/>
  <c r="D83" i="15"/>
  <c r="B83" i="15"/>
  <c r="C83" i="15" s="1"/>
  <c r="A83" i="15"/>
  <c r="I82" i="15"/>
  <c r="D82" i="15"/>
  <c r="E82" i="15" s="1"/>
  <c r="B82" i="15"/>
  <c r="C82" i="15" s="1"/>
  <c r="A82" i="15"/>
  <c r="I81" i="15"/>
  <c r="D81" i="15"/>
  <c r="B81" i="15"/>
  <c r="C81" i="15" s="1"/>
  <c r="A81" i="15"/>
  <c r="I80" i="15"/>
  <c r="D80" i="15"/>
  <c r="H80" i="15" s="1"/>
  <c r="B80" i="15"/>
  <c r="C80" i="15" s="1"/>
  <c r="A80" i="15"/>
  <c r="I79" i="15"/>
  <c r="D79" i="15"/>
  <c r="B79" i="15"/>
  <c r="C79" i="15" s="1"/>
  <c r="A79" i="15"/>
  <c r="I78" i="15"/>
  <c r="D78" i="15"/>
  <c r="B78" i="15"/>
  <c r="C78" i="15" s="1"/>
  <c r="A78" i="15"/>
  <c r="I77" i="15"/>
  <c r="D77" i="15"/>
  <c r="H77" i="15" s="1"/>
  <c r="B77" i="15"/>
  <c r="C77" i="15" s="1"/>
  <c r="A77" i="15"/>
  <c r="I76" i="15"/>
  <c r="D76" i="15"/>
  <c r="E76" i="15" s="1"/>
  <c r="B76" i="15"/>
  <c r="C76" i="15" s="1"/>
  <c r="A76" i="15"/>
  <c r="I75" i="15"/>
  <c r="D75" i="15"/>
  <c r="B75" i="15"/>
  <c r="C75" i="15" s="1"/>
  <c r="A75" i="15"/>
  <c r="I74" i="15"/>
  <c r="D74" i="15"/>
  <c r="E74" i="15" s="1"/>
  <c r="B74" i="15"/>
  <c r="C74" i="15" s="1"/>
  <c r="A74" i="15"/>
  <c r="I73" i="15"/>
  <c r="D73" i="15"/>
  <c r="B73" i="15"/>
  <c r="C73" i="15" s="1"/>
  <c r="A73" i="15"/>
  <c r="I72" i="15"/>
  <c r="D72" i="15"/>
  <c r="B72" i="15"/>
  <c r="C72" i="15" s="1"/>
  <c r="A72" i="15"/>
  <c r="I71" i="15"/>
  <c r="D71" i="15"/>
  <c r="B71" i="15"/>
  <c r="C71" i="15" s="1"/>
  <c r="A71" i="15"/>
  <c r="I70" i="15"/>
  <c r="D70" i="15"/>
  <c r="H70" i="15" s="1"/>
  <c r="B70" i="15"/>
  <c r="C70" i="15" s="1"/>
  <c r="A70" i="15"/>
  <c r="I69" i="15"/>
  <c r="D69" i="15"/>
  <c r="H69" i="15" s="1"/>
  <c r="B69" i="15"/>
  <c r="C69" i="15" s="1"/>
  <c r="A69" i="15"/>
  <c r="I68" i="15"/>
  <c r="D68" i="15"/>
  <c r="E68" i="15" s="1"/>
  <c r="B68" i="15"/>
  <c r="C68" i="15" s="1"/>
  <c r="A68" i="15"/>
  <c r="I67" i="15"/>
  <c r="D67" i="15"/>
  <c r="H67" i="15" s="1"/>
  <c r="C67" i="15"/>
  <c r="B67" i="15"/>
  <c r="A67" i="15"/>
  <c r="I66" i="15"/>
  <c r="D66" i="15"/>
  <c r="E66" i="15" s="1"/>
  <c r="B66" i="15"/>
  <c r="C66" i="15" s="1"/>
  <c r="A66" i="15"/>
  <c r="I65" i="15"/>
  <c r="D65" i="15"/>
  <c r="B65" i="15"/>
  <c r="C65" i="15" s="1"/>
  <c r="A65" i="15"/>
  <c r="I64" i="15"/>
  <c r="D64" i="15"/>
  <c r="H64" i="15" s="1"/>
  <c r="B64" i="15"/>
  <c r="C64" i="15" s="1"/>
  <c r="A64" i="15"/>
  <c r="I63" i="15"/>
  <c r="D63" i="15"/>
  <c r="B63" i="15"/>
  <c r="C63" i="15" s="1"/>
  <c r="A63" i="15"/>
  <c r="I62" i="15"/>
  <c r="D62" i="15"/>
  <c r="E62" i="15" s="1"/>
  <c r="B62" i="15"/>
  <c r="C62" i="15" s="1"/>
  <c r="A62" i="15"/>
  <c r="I61" i="15"/>
  <c r="D61" i="15"/>
  <c r="H61" i="15" s="1"/>
  <c r="B61" i="15"/>
  <c r="C61" i="15" s="1"/>
  <c r="A61" i="15"/>
  <c r="I60" i="15"/>
  <c r="D60" i="15"/>
  <c r="B60" i="15"/>
  <c r="C60" i="15" s="1"/>
  <c r="A60" i="15"/>
  <c r="I59" i="15"/>
  <c r="D59" i="15"/>
  <c r="H59" i="15" s="1"/>
  <c r="B59" i="15"/>
  <c r="C59" i="15" s="1"/>
  <c r="A59" i="15"/>
  <c r="I58" i="15"/>
  <c r="D58" i="15"/>
  <c r="E58" i="15" s="1"/>
  <c r="B58" i="15"/>
  <c r="C58" i="15" s="1"/>
  <c r="A58" i="15"/>
  <c r="I57" i="15"/>
  <c r="D57" i="15"/>
  <c r="B57" i="15"/>
  <c r="C57" i="15" s="1"/>
  <c r="A57" i="15"/>
  <c r="I56" i="15"/>
  <c r="D56" i="15"/>
  <c r="E56" i="15" s="1"/>
  <c r="B56" i="15"/>
  <c r="C56" i="15" s="1"/>
  <c r="A56" i="15"/>
  <c r="I55" i="15"/>
  <c r="D55" i="15"/>
  <c r="H55" i="15" s="1"/>
  <c r="B55" i="15"/>
  <c r="C55" i="15" s="1"/>
  <c r="A55" i="15"/>
  <c r="I54" i="15"/>
  <c r="D54" i="15"/>
  <c r="B54" i="15"/>
  <c r="C54" i="15" s="1"/>
  <c r="A54" i="15"/>
  <c r="I53" i="15"/>
  <c r="D53" i="15"/>
  <c r="B53" i="15"/>
  <c r="C53" i="15" s="1"/>
  <c r="A53" i="15"/>
  <c r="I52" i="15"/>
  <c r="D52" i="15"/>
  <c r="B52" i="15"/>
  <c r="C52" i="15" s="1"/>
  <c r="A52" i="15"/>
  <c r="I51" i="15"/>
  <c r="D51" i="15"/>
  <c r="H51" i="15" s="1"/>
  <c r="B51" i="15"/>
  <c r="C51" i="15" s="1"/>
  <c r="A51" i="15"/>
  <c r="I50" i="15"/>
  <c r="D50" i="15"/>
  <c r="E50" i="15" s="1"/>
  <c r="B50" i="15"/>
  <c r="C50" i="15" s="1"/>
  <c r="A50" i="15"/>
  <c r="I49" i="15"/>
  <c r="E49" i="15"/>
  <c r="D49" i="15"/>
  <c r="H49" i="15" s="1"/>
  <c r="B49" i="15"/>
  <c r="C49" i="15" s="1"/>
  <c r="A49" i="15"/>
  <c r="I48" i="15"/>
  <c r="D48" i="15"/>
  <c r="E48" i="15" s="1"/>
  <c r="B48" i="15"/>
  <c r="C48" i="15" s="1"/>
  <c r="A48" i="15"/>
  <c r="I47" i="15"/>
  <c r="D47" i="15"/>
  <c r="C47" i="15"/>
  <c r="B47" i="15"/>
  <c r="A47" i="15"/>
  <c r="I46" i="15"/>
  <c r="D46" i="15"/>
  <c r="B46" i="15"/>
  <c r="C46" i="15" s="1"/>
  <c r="A46" i="15"/>
  <c r="I45" i="15"/>
  <c r="E45" i="15"/>
  <c r="D45" i="15"/>
  <c r="H45" i="15" s="1"/>
  <c r="B45" i="15"/>
  <c r="C45" i="15" s="1"/>
  <c r="A45" i="15"/>
  <c r="I44" i="15"/>
  <c r="D44" i="15"/>
  <c r="B44" i="15"/>
  <c r="C44" i="15" s="1"/>
  <c r="A44" i="15"/>
  <c r="I43" i="15"/>
  <c r="D43" i="15"/>
  <c r="H43" i="15" s="1"/>
  <c r="B43" i="15"/>
  <c r="C43" i="15" s="1"/>
  <c r="A43" i="15"/>
  <c r="I42" i="15"/>
  <c r="D42" i="15"/>
  <c r="E42" i="15" s="1"/>
  <c r="B42" i="15"/>
  <c r="C42" i="15" s="1"/>
  <c r="A42" i="15"/>
  <c r="I41" i="15"/>
  <c r="D41" i="15"/>
  <c r="H41" i="15" s="1"/>
  <c r="B41" i="15"/>
  <c r="C41" i="15" s="1"/>
  <c r="A41" i="15"/>
  <c r="I40" i="15"/>
  <c r="D40" i="15"/>
  <c r="B40" i="15"/>
  <c r="C40" i="15" s="1"/>
  <c r="A40" i="15"/>
  <c r="I39" i="15"/>
  <c r="D39" i="15"/>
  <c r="E39" i="15" s="1"/>
  <c r="B39" i="15"/>
  <c r="C39" i="15" s="1"/>
  <c r="A39" i="15"/>
  <c r="I38" i="15"/>
  <c r="D38" i="15"/>
  <c r="H38" i="15" s="1"/>
  <c r="B38" i="15"/>
  <c r="C38" i="15" s="1"/>
  <c r="A38" i="15"/>
  <c r="I37" i="15"/>
  <c r="D37" i="15"/>
  <c r="C37" i="15"/>
  <c r="B37" i="15"/>
  <c r="A37" i="15"/>
  <c r="I36" i="15"/>
  <c r="D36" i="15"/>
  <c r="B36" i="15"/>
  <c r="C36" i="15" s="1"/>
  <c r="A36" i="15"/>
  <c r="I35" i="15"/>
  <c r="D35" i="15"/>
  <c r="H35" i="15" s="1"/>
  <c r="B35" i="15"/>
  <c r="C35" i="15" s="1"/>
  <c r="A35" i="15"/>
  <c r="I34" i="15"/>
  <c r="D34" i="15"/>
  <c r="E34" i="15" s="1"/>
  <c r="B34" i="15"/>
  <c r="C34" i="15" s="1"/>
  <c r="A34" i="15"/>
  <c r="I33" i="15"/>
  <c r="D33" i="15"/>
  <c r="H33" i="15" s="1"/>
  <c r="B33" i="15"/>
  <c r="C33" i="15" s="1"/>
  <c r="A33" i="15"/>
  <c r="I32" i="15"/>
  <c r="D32" i="15"/>
  <c r="E32" i="15" s="1"/>
  <c r="B32" i="15"/>
  <c r="C32" i="15" s="1"/>
  <c r="A32" i="15"/>
  <c r="I31" i="15"/>
  <c r="D31" i="15"/>
  <c r="B31" i="15"/>
  <c r="C31" i="15" s="1"/>
  <c r="A31" i="15"/>
  <c r="I30" i="15"/>
  <c r="D30" i="15"/>
  <c r="H30" i="15" s="1"/>
  <c r="B30" i="15"/>
  <c r="C30" i="15" s="1"/>
  <c r="A30" i="15"/>
  <c r="I29" i="15"/>
  <c r="D29" i="15"/>
  <c r="H29" i="15" s="1"/>
  <c r="B29" i="15"/>
  <c r="C29" i="15" s="1"/>
  <c r="A29" i="15"/>
  <c r="I28" i="15"/>
  <c r="D28" i="15"/>
  <c r="B28" i="15"/>
  <c r="C28" i="15" s="1"/>
  <c r="A28" i="15"/>
  <c r="I27" i="15"/>
  <c r="D27" i="15"/>
  <c r="H27" i="15" s="1"/>
  <c r="B27" i="15"/>
  <c r="C27" i="15" s="1"/>
  <c r="A27" i="15"/>
  <c r="I26" i="15"/>
  <c r="D26" i="15"/>
  <c r="E26" i="15" s="1"/>
  <c r="B26" i="15"/>
  <c r="C26" i="15" s="1"/>
  <c r="A26" i="15"/>
  <c r="I25" i="15"/>
  <c r="D25" i="15"/>
  <c r="B25" i="15"/>
  <c r="C25" i="15" s="1"/>
  <c r="A25" i="15"/>
  <c r="I24" i="15"/>
  <c r="H24" i="15"/>
  <c r="D24" i="15"/>
  <c r="E24" i="15" s="1"/>
  <c r="B24" i="15"/>
  <c r="C24" i="15" s="1"/>
  <c r="A24" i="15"/>
  <c r="I23" i="15"/>
  <c r="D23" i="15"/>
  <c r="B23" i="15"/>
  <c r="C23" i="15" s="1"/>
  <c r="A23" i="15"/>
  <c r="I22" i="15"/>
  <c r="E22" i="15"/>
  <c r="D22" i="15"/>
  <c r="H22" i="15" s="1"/>
  <c r="B22" i="15"/>
  <c r="C22" i="15" s="1"/>
  <c r="A22" i="15"/>
  <c r="I21" i="15"/>
  <c r="D21" i="15"/>
  <c r="B21" i="15"/>
  <c r="C21" i="15" s="1"/>
  <c r="A21" i="15"/>
  <c r="I20" i="15"/>
  <c r="D20" i="15"/>
  <c r="B20" i="15"/>
  <c r="C20" i="15" s="1"/>
  <c r="A20" i="15"/>
  <c r="I19" i="15"/>
  <c r="D19" i="15"/>
  <c r="H19" i="15" s="1"/>
  <c r="B19" i="15"/>
  <c r="C19" i="15" s="1"/>
  <c r="A19" i="15"/>
  <c r="I18" i="15"/>
  <c r="D18" i="15"/>
  <c r="E18" i="15" s="1"/>
  <c r="B18" i="15"/>
  <c r="C18" i="15" s="1"/>
  <c r="A18" i="15"/>
  <c r="I17" i="15"/>
  <c r="D17" i="15"/>
  <c r="H17" i="15" s="1"/>
  <c r="B17" i="15"/>
  <c r="C17" i="15" s="1"/>
  <c r="A17" i="15"/>
  <c r="I16" i="15"/>
  <c r="D16" i="15"/>
  <c r="E16" i="15" s="1"/>
  <c r="B16" i="15"/>
  <c r="C16" i="15" s="1"/>
  <c r="A16" i="15"/>
  <c r="I15" i="15"/>
  <c r="D15" i="15"/>
  <c r="E15" i="15" s="1"/>
  <c r="B15" i="15"/>
  <c r="C15" i="15" s="1"/>
  <c r="A15" i="15"/>
  <c r="I14" i="15"/>
  <c r="D14" i="15"/>
  <c r="B14" i="15"/>
  <c r="C14" i="15" s="1"/>
  <c r="A14" i="15"/>
  <c r="I13" i="15"/>
  <c r="D13" i="15"/>
  <c r="H13" i="15" s="1"/>
  <c r="B13" i="15"/>
  <c r="C13" i="15" s="1"/>
  <c r="A13" i="15"/>
  <c r="I12" i="15"/>
  <c r="D12" i="15"/>
  <c r="B12" i="15"/>
  <c r="C12" i="15" s="1"/>
  <c r="A12" i="15"/>
  <c r="I11" i="15"/>
  <c r="D11" i="15"/>
  <c r="H11" i="15" s="1"/>
  <c r="B11" i="15"/>
  <c r="C11" i="15" s="1"/>
  <c r="A11" i="15"/>
  <c r="I10" i="15"/>
  <c r="D10" i="15"/>
  <c r="B10" i="15"/>
  <c r="C10" i="15" s="1"/>
  <c r="A10" i="15"/>
  <c r="I9" i="15"/>
  <c r="D9" i="15"/>
  <c r="E9" i="15" s="1"/>
  <c r="B9" i="15"/>
  <c r="C9" i="15" s="1"/>
  <c r="A9" i="15"/>
  <c r="I8" i="15"/>
  <c r="D8" i="15"/>
  <c r="B8" i="15"/>
  <c r="C8" i="15" s="1"/>
  <c r="A8" i="15"/>
  <c r="I7" i="15"/>
  <c r="D7" i="15"/>
  <c r="H7" i="15" s="1"/>
  <c r="B7" i="15"/>
  <c r="C7" i="15" s="1"/>
  <c r="A7" i="15"/>
  <c r="I6" i="15"/>
  <c r="D6" i="15"/>
  <c r="H6" i="15" s="1"/>
  <c r="B6" i="15"/>
  <c r="C6" i="15" s="1"/>
  <c r="A6" i="15"/>
  <c r="G3" i="15"/>
  <c r="F3" i="15"/>
  <c r="E3" i="15"/>
  <c r="D3" i="15"/>
  <c r="C3" i="15"/>
  <c r="B3" i="15"/>
  <c r="A3" i="15"/>
  <c r="G1" i="15"/>
  <c r="F1" i="15"/>
  <c r="I151" i="14"/>
  <c r="D151" i="14"/>
  <c r="B151" i="14"/>
  <c r="C151" i="14" s="1"/>
  <c r="A151" i="14"/>
  <c r="I150" i="14"/>
  <c r="D150" i="14"/>
  <c r="B150" i="14"/>
  <c r="C150" i="14" s="1"/>
  <c r="A150" i="14"/>
  <c r="I149" i="14"/>
  <c r="H149" i="14"/>
  <c r="D149" i="14"/>
  <c r="E149" i="14" s="1"/>
  <c r="B149" i="14"/>
  <c r="C149" i="14" s="1"/>
  <c r="A149" i="14"/>
  <c r="I148" i="14"/>
  <c r="D148" i="14"/>
  <c r="B148" i="14"/>
  <c r="C148" i="14" s="1"/>
  <c r="A148" i="14"/>
  <c r="I147" i="14"/>
  <c r="H147" i="14"/>
  <c r="D147" i="14"/>
  <c r="E147" i="14" s="1"/>
  <c r="B147" i="14"/>
  <c r="C147" i="14" s="1"/>
  <c r="A147" i="14"/>
  <c r="I146" i="14"/>
  <c r="D146" i="14"/>
  <c r="E146" i="14" s="1"/>
  <c r="B146" i="14"/>
  <c r="C146" i="14" s="1"/>
  <c r="A146" i="14"/>
  <c r="I145" i="14"/>
  <c r="D145" i="14"/>
  <c r="B145" i="14"/>
  <c r="C145" i="14" s="1"/>
  <c r="A145" i="14"/>
  <c r="I144" i="14"/>
  <c r="D144" i="14"/>
  <c r="B144" i="14"/>
  <c r="C144" i="14" s="1"/>
  <c r="A144" i="14"/>
  <c r="I143" i="14"/>
  <c r="D143" i="14"/>
  <c r="B143" i="14"/>
  <c r="C143" i="14" s="1"/>
  <c r="A143" i="14"/>
  <c r="I142" i="14"/>
  <c r="D142" i="14"/>
  <c r="H142" i="14" s="1"/>
  <c r="B142" i="14"/>
  <c r="C142" i="14" s="1"/>
  <c r="A142" i="14"/>
  <c r="I141" i="14"/>
  <c r="D141" i="14"/>
  <c r="B141" i="14"/>
  <c r="C141" i="14" s="1"/>
  <c r="A141" i="14"/>
  <c r="I140" i="14"/>
  <c r="D140" i="14"/>
  <c r="H140" i="14" s="1"/>
  <c r="B140" i="14"/>
  <c r="C140" i="14" s="1"/>
  <c r="A140" i="14"/>
  <c r="I139" i="14"/>
  <c r="D139" i="14"/>
  <c r="H139" i="14" s="1"/>
  <c r="B139" i="14"/>
  <c r="C139" i="14" s="1"/>
  <c r="A139" i="14"/>
  <c r="I138" i="14"/>
  <c r="D138" i="14"/>
  <c r="B138" i="14"/>
  <c r="C138" i="14" s="1"/>
  <c r="A138" i="14"/>
  <c r="I137" i="14"/>
  <c r="D137" i="14"/>
  <c r="B137" i="14"/>
  <c r="C137" i="14" s="1"/>
  <c r="A137" i="14"/>
  <c r="I136" i="14"/>
  <c r="D136" i="14"/>
  <c r="H136" i="14" s="1"/>
  <c r="B136" i="14"/>
  <c r="C136" i="14" s="1"/>
  <c r="A136" i="14"/>
  <c r="I135" i="14"/>
  <c r="D135" i="14"/>
  <c r="B135" i="14"/>
  <c r="C135" i="14" s="1"/>
  <c r="A135" i="14"/>
  <c r="I134" i="14"/>
  <c r="D134" i="14"/>
  <c r="H134" i="14" s="1"/>
  <c r="B134" i="14"/>
  <c r="C134" i="14" s="1"/>
  <c r="A134" i="14"/>
  <c r="I133" i="14"/>
  <c r="D133" i="14"/>
  <c r="E133" i="14" s="1"/>
  <c r="B133" i="14"/>
  <c r="C133" i="14" s="1"/>
  <c r="A133" i="14"/>
  <c r="I132" i="14"/>
  <c r="D132" i="14"/>
  <c r="B132" i="14"/>
  <c r="C132" i="14" s="1"/>
  <c r="A132" i="14"/>
  <c r="I131" i="14"/>
  <c r="D131" i="14"/>
  <c r="E131" i="14" s="1"/>
  <c r="B131" i="14"/>
  <c r="C131" i="14" s="1"/>
  <c r="A131" i="14"/>
  <c r="I130" i="14"/>
  <c r="D130" i="14"/>
  <c r="E130" i="14" s="1"/>
  <c r="B130" i="14"/>
  <c r="C130" i="14" s="1"/>
  <c r="A130" i="14"/>
  <c r="I129" i="14"/>
  <c r="D129" i="14"/>
  <c r="B129" i="14"/>
  <c r="C129" i="14" s="1"/>
  <c r="A129" i="14"/>
  <c r="I128" i="14"/>
  <c r="D128" i="14"/>
  <c r="H128" i="14" s="1"/>
  <c r="B128" i="14"/>
  <c r="C128" i="14" s="1"/>
  <c r="A128" i="14"/>
  <c r="I127" i="14"/>
  <c r="D127" i="14"/>
  <c r="B127" i="14"/>
  <c r="C127" i="14" s="1"/>
  <c r="A127" i="14"/>
  <c r="I126" i="14"/>
  <c r="D126" i="14"/>
  <c r="B126" i="14"/>
  <c r="C126" i="14" s="1"/>
  <c r="A126" i="14"/>
  <c r="I125" i="14"/>
  <c r="D125" i="14"/>
  <c r="E125" i="14" s="1"/>
  <c r="B125" i="14"/>
  <c r="C125" i="14" s="1"/>
  <c r="A125" i="14"/>
  <c r="I124" i="14"/>
  <c r="D124" i="14"/>
  <c r="H124" i="14" s="1"/>
  <c r="B124" i="14"/>
  <c r="C124" i="14" s="1"/>
  <c r="A124" i="14"/>
  <c r="I123" i="14"/>
  <c r="D123" i="14"/>
  <c r="H123" i="14" s="1"/>
  <c r="B123" i="14"/>
  <c r="C123" i="14" s="1"/>
  <c r="A123" i="14"/>
  <c r="I122" i="14"/>
  <c r="D122" i="14"/>
  <c r="E122" i="14" s="1"/>
  <c r="B122" i="14"/>
  <c r="C122" i="14" s="1"/>
  <c r="A122" i="14"/>
  <c r="I121" i="14"/>
  <c r="D121" i="14"/>
  <c r="E121" i="14" s="1"/>
  <c r="B121" i="14"/>
  <c r="C121" i="14" s="1"/>
  <c r="A121" i="14"/>
  <c r="I120" i="14"/>
  <c r="D120" i="14"/>
  <c r="H120" i="14" s="1"/>
  <c r="B120" i="14"/>
  <c r="C120" i="14" s="1"/>
  <c r="A120" i="14"/>
  <c r="I119" i="14"/>
  <c r="D119" i="14"/>
  <c r="B119" i="14"/>
  <c r="C119" i="14" s="1"/>
  <c r="A119" i="14"/>
  <c r="I118" i="14"/>
  <c r="D118" i="14"/>
  <c r="H118" i="14" s="1"/>
  <c r="B118" i="14"/>
  <c r="C118" i="14" s="1"/>
  <c r="A118" i="14"/>
  <c r="I117" i="14"/>
  <c r="D117" i="14"/>
  <c r="E117" i="14" s="1"/>
  <c r="B117" i="14"/>
  <c r="C117" i="14" s="1"/>
  <c r="A117" i="14"/>
  <c r="I116" i="14"/>
  <c r="D116" i="14"/>
  <c r="H116" i="14" s="1"/>
  <c r="B116" i="14"/>
  <c r="C116" i="14" s="1"/>
  <c r="A116" i="14"/>
  <c r="I115" i="14"/>
  <c r="D115" i="14"/>
  <c r="B115" i="14"/>
  <c r="C115" i="14" s="1"/>
  <c r="A115" i="14"/>
  <c r="I114" i="14"/>
  <c r="D114" i="14"/>
  <c r="E114" i="14" s="1"/>
  <c r="B114" i="14"/>
  <c r="C114" i="14" s="1"/>
  <c r="A114" i="14"/>
  <c r="I113" i="14"/>
  <c r="D113" i="14"/>
  <c r="H113" i="14" s="1"/>
  <c r="B113" i="14"/>
  <c r="C113" i="14" s="1"/>
  <c r="A113" i="14"/>
  <c r="I112" i="14"/>
  <c r="D112" i="14"/>
  <c r="H112" i="14" s="1"/>
  <c r="B112" i="14"/>
  <c r="C112" i="14" s="1"/>
  <c r="A112" i="14"/>
  <c r="I111" i="14"/>
  <c r="D111" i="14"/>
  <c r="B111" i="14"/>
  <c r="C111" i="14" s="1"/>
  <c r="A111" i="14"/>
  <c r="I110" i="14"/>
  <c r="D110" i="14"/>
  <c r="H110" i="14" s="1"/>
  <c r="B110" i="14"/>
  <c r="C110" i="14" s="1"/>
  <c r="A110" i="14"/>
  <c r="I109" i="14"/>
  <c r="D109" i="14"/>
  <c r="B109" i="14"/>
  <c r="C109" i="14" s="1"/>
  <c r="A109" i="14"/>
  <c r="I108" i="14"/>
  <c r="D108" i="14"/>
  <c r="B108" i="14"/>
  <c r="C108" i="14" s="1"/>
  <c r="A108" i="14"/>
  <c r="I107" i="14"/>
  <c r="D107" i="14"/>
  <c r="B107" i="14"/>
  <c r="C107" i="14" s="1"/>
  <c r="A107" i="14"/>
  <c r="I106" i="14"/>
  <c r="D106" i="14"/>
  <c r="E106" i="14" s="1"/>
  <c r="B106" i="14"/>
  <c r="C106" i="14" s="1"/>
  <c r="A106" i="14"/>
  <c r="I105" i="14"/>
  <c r="D105" i="14"/>
  <c r="H105" i="14" s="1"/>
  <c r="B105" i="14"/>
  <c r="C105" i="14" s="1"/>
  <c r="A105" i="14"/>
  <c r="I104" i="14"/>
  <c r="D104" i="14"/>
  <c r="H104" i="14" s="1"/>
  <c r="B104" i="14"/>
  <c r="C104" i="14" s="1"/>
  <c r="A104" i="14"/>
  <c r="I103" i="14"/>
  <c r="D103" i="14"/>
  <c r="B103" i="14"/>
  <c r="C103" i="14" s="1"/>
  <c r="A103" i="14"/>
  <c r="I102" i="14"/>
  <c r="D102" i="14"/>
  <c r="B102" i="14"/>
  <c r="C102" i="14" s="1"/>
  <c r="A102" i="14"/>
  <c r="I101" i="14"/>
  <c r="D101" i="14"/>
  <c r="B101" i="14"/>
  <c r="C101" i="14" s="1"/>
  <c r="A101" i="14"/>
  <c r="I100" i="14"/>
  <c r="D100" i="14"/>
  <c r="H100" i="14" s="1"/>
  <c r="B100" i="14"/>
  <c r="C100" i="14" s="1"/>
  <c r="A100" i="14"/>
  <c r="I99" i="14"/>
  <c r="D99" i="14"/>
  <c r="B99" i="14"/>
  <c r="C99" i="14" s="1"/>
  <c r="A99" i="14"/>
  <c r="I98" i="14"/>
  <c r="D98" i="14"/>
  <c r="E98" i="14" s="1"/>
  <c r="B98" i="14"/>
  <c r="C98" i="14" s="1"/>
  <c r="A98" i="14"/>
  <c r="I97" i="14"/>
  <c r="D97" i="14"/>
  <c r="H97" i="14" s="1"/>
  <c r="B97" i="14"/>
  <c r="C97" i="14" s="1"/>
  <c r="A97" i="14"/>
  <c r="I96" i="14"/>
  <c r="D96" i="14"/>
  <c r="H96" i="14" s="1"/>
  <c r="B96" i="14"/>
  <c r="C96" i="14" s="1"/>
  <c r="A96" i="14"/>
  <c r="I95" i="14"/>
  <c r="D95" i="14"/>
  <c r="B95" i="14"/>
  <c r="C95" i="14" s="1"/>
  <c r="A95" i="14"/>
  <c r="I94" i="14"/>
  <c r="D94" i="14"/>
  <c r="H94" i="14" s="1"/>
  <c r="B94" i="14"/>
  <c r="C94" i="14" s="1"/>
  <c r="A94" i="14"/>
  <c r="I93" i="14"/>
  <c r="D93" i="14"/>
  <c r="B93" i="14"/>
  <c r="C93" i="14" s="1"/>
  <c r="A93" i="14"/>
  <c r="I92" i="14"/>
  <c r="D92" i="14"/>
  <c r="B92" i="14"/>
  <c r="C92" i="14" s="1"/>
  <c r="A92" i="14"/>
  <c r="I91" i="14"/>
  <c r="D91" i="14"/>
  <c r="B91" i="14"/>
  <c r="C91" i="14" s="1"/>
  <c r="A91" i="14"/>
  <c r="I90" i="14"/>
  <c r="D90" i="14"/>
  <c r="E90" i="14" s="1"/>
  <c r="B90" i="14"/>
  <c r="C90" i="14" s="1"/>
  <c r="A90" i="14"/>
  <c r="I89" i="14"/>
  <c r="D89" i="14"/>
  <c r="E89" i="14" s="1"/>
  <c r="B89" i="14"/>
  <c r="C89" i="14" s="1"/>
  <c r="A89" i="14"/>
  <c r="I88" i="14"/>
  <c r="D88" i="14"/>
  <c r="H88" i="14" s="1"/>
  <c r="B88" i="14"/>
  <c r="C88" i="14" s="1"/>
  <c r="A88" i="14"/>
  <c r="I87" i="14"/>
  <c r="D87" i="14"/>
  <c r="B87" i="14"/>
  <c r="C87" i="14" s="1"/>
  <c r="A87" i="14"/>
  <c r="I86" i="14"/>
  <c r="D86" i="14"/>
  <c r="E86" i="14" s="1"/>
  <c r="B86" i="14"/>
  <c r="C86" i="14" s="1"/>
  <c r="A86" i="14"/>
  <c r="I85" i="14"/>
  <c r="D85" i="14"/>
  <c r="H85" i="14" s="1"/>
  <c r="B85" i="14"/>
  <c r="C85" i="14" s="1"/>
  <c r="A85" i="14"/>
  <c r="I84" i="14"/>
  <c r="D84" i="14"/>
  <c r="B84" i="14"/>
  <c r="C84" i="14" s="1"/>
  <c r="A84" i="14"/>
  <c r="I83" i="14"/>
  <c r="D83" i="14"/>
  <c r="H83" i="14" s="1"/>
  <c r="B83" i="14"/>
  <c r="C83" i="14" s="1"/>
  <c r="A83" i="14"/>
  <c r="I82" i="14"/>
  <c r="D82" i="14"/>
  <c r="E82" i="14" s="1"/>
  <c r="B82" i="14"/>
  <c r="C82" i="14" s="1"/>
  <c r="A82" i="14"/>
  <c r="I81" i="14"/>
  <c r="D81" i="14"/>
  <c r="B81" i="14"/>
  <c r="C81" i="14" s="1"/>
  <c r="A81" i="14"/>
  <c r="I80" i="14"/>
  <c r="D80" i="14"/>
  <c r="H80" i="14" s="1"/>
  <c r="B80" i="14"/>
  <c r="C80" i="14" s="1"/>
  <c r="A80" i="14"/>
  <c r="I79" i="14"/>
  <c r="D79" i="14"/>
  <c r="E79" i="14" s="1"/>
  <c r="B79" i="14"/>
  <c r="C79" i="14" s="1"/>
  <c r="A79" i="14"/>
  <c r="I78" i="14"/>
  <c r="D78" i="14"/>
  <c r="H78" i="14" s="1"/>
  <c r="B78" i="14"/>
  <c r="C78" i="14" s="1"/>
  <c r="A78" i="14"/>
  <c r="I77" i="14"/>
  <c r="D77" i="14"/>
  <c r="B77" i="14"/>
  <c r="C77" i="14" s="1"/>
  <c r="A77" i="14"/>
  <c r="I76" i="14"/>
  <c r="D76" i="14"/>
  <c r="B76" i="14"/>
  <c r="C76" i="14" s="1"/>
  <c r="A76" i="14"/>
  <c r="I75" i="14"/>
  <c r="D75" i="14"/>
  <c r="H75" i="14" s="1"/>
  <c r="B75" i="14"/>
  <c r="C75" i="14" s="1"/>
  <c r="A75" i="14"/>
  <c r="I74" i="14"/>
  <c r="D74" i="14"/>
  <c r="H74" i="14" s="1"/>
  <c r="B74" i="14"/>
  <c r="C74" i="14" s="1"/>
  <c r="A74" i="14"/>
  <c r="I73" i="14"/>
  <c r="D73" i="14"/>
  <c r="B73" i="14"/>
  <c r="C73" i="14" s="1"/>
  <c r="A73" i="14"/>
  <c r="I72" i="14"/>
  <c r="D72" i="14"/>
  <c r="H72" i="14" s="1"/>
  <c r="B72" i="14"/>
  <c r="C72" i="14" s="1"/>
  <c r="A72" i="14"/>
  <c r="I71" i="14"/>
  <c r="D71" i="14"/>
  <c r="H71" i="14" s="1"/>
  <c r="B71" i="14"/>
  <c r="C71" i="14" s="1"/>
  <c r="A71" i="14"/>
  <c r="I70" i="14"/>
  <c r="D70" i="14"/>
  <c r="B70" i="14"/>
  <c r="C70" i="14" s="1"/>
  <c r="A70" i="14"/>
  <c r="I69" i="14"/>
  <c r="D69" i="14"/>
  <c r="H69" i="14" s="1"/>
  <c r="B69" i="14"/>
  <c r="C69" i="14" s="1"/>
  <c r="A69" i="14"/>
  <c r="I68" i="14"/>
  <c r="D68" i="14"/>
  <c r="B68" i="14"/>
  <c r="C68" i="14" s="1"/>
  <c r="A68" i="14"/>
  <c r="I67" i="14"/>
  <c r="D67" i="14"/>
  <c r="H67" i="14" s="1"/>
  <c r="B67" i="14"/>
  <c r="C67" i="14" s="1"/>
  <c r="A67" i="14"/>
  <c r="I66" i="14"/>
  <c r="D66" i="14"/>
  <c r="H66" i="14" s="1"/>
  <c r="B66" i="14"/>
  <c r="C66" i="14" s="1"/>
  <c r="A66" i="14"/>
  <c r="I65" i="14"/>
  <c r="D65" i="14"/>
  <c r="B65" i="14"/>
  <c r="C65" i="14" s="1"/>
  <c r="A65" i="14"/>
  <c r="I64" i="14"/>
  <c r="D64" i="14"/>
  <c r="B64" i="14"/>
  <c r="C64" i="14" s="1"/>
  <c r="A64" i="14"/>
  <c r="I63" i="14"/>
  <c r="D63" i="14"/>
  <c r="H63" i="14" s="1"/>
  <c r="B63" i="14"/>
  <c r="C63" i="14" s="1"/>
  <c r="A63" i="14"/>
  <c r="I62" i="14"/>
  <c r="D62" i="14"/>
  <c r="H62" i="14" s="1"/>
  <c r="B62" i="14"/>
  <c r="C62" i="14" s="1"/>
  <c r="A62" i="14"/>
  <c r="I61" i="14"/>
  <c r="D61" i="14"/>
  <c r="H61" i="14" s="1"/>
  <c r="B61" i="14"/>
  <c r="C61" i="14" s="1"/>
  <c r="A61" i="14"/>
  <c r="I60" i="14"/>
  <c r="D60" i="14"/>
  <c r="B60" i="14"/>
  <c r="C60" i="14" s="1"/>
  <c r="A60" i="14"/>
  <c r="I59" i="14"/>
  <c r="D59" i="14"/>
  <c r="H59" i="14" s="1"/>
  <c r="B59" i="14"/>
  <c r="C59" i="14" s="1"/>
  <c r="A59" i="14"/>
  <c r="I58" i="14"/>
  <c r="D58" i="14"/>
  <c r="B58" i="14"/>
  <c r="C58" i="14" s="1"/>
  <c r="A58" i="14"/>
  <c r="I57" i="14"/>
  <c r="D57" i="14"/>
  <c r="B57" i="14"/>
  <c r="C57" i="14" s="1"/>
  <c r="A57" i="14"/>
  <c r="I56" i="14"/>
  <c r="D56" i="14"/>
  <c r="B56" i="14"/>
  <c r="C56" i="14" s="1"/>
  <c r="A56" i="14"/>
  <c r="I55" i="14"/>
  <c r="D55" i="14"/>
  <c r="H55" i="14" s="1"/>
  <c r="B55" i="14"/>
  <c r="C55" i="14" s="1"/>
  <c r="A55" i="14"/>
  <c r="I54" i="14"/>
  <c r="D54" i="14"/>
  <c r="H54" i="14" s="1"/>
  <c r="B54" i="14"/>
  <c r="C54" i="14" s="1"/>
  <c r="A54" i="14"/>
  <c r="I53" i="14"/>
  <c r="D53" i="14"/>
  <c r="H53" i="14" s="1"/>
  <c r="B53" i="14"/>
  <c r="C53" i="14" s="1"/>
  <c r="A53" i="14"/>
  <c r="I52" i="14"/>
  <c r="D52" i="14"/>
  <c r="B52" i="14"/>
  <c r="C52" i="14" s="1"/>
  <c r="A52" i="14"/>
  <c r="I51" i="14"/>
  <c r="D51" i="14"/>
  <c r="H51" i="14" s="1"/>
  <c r="B51" i="14"/>
  <c r="C51" i="14" s="1"/>
  <c r="A51" i="14"/>
  <c r="I50" i="14"/>
  <c r="D50" i="14"/>
  <c r="H50" i="14" s="1"/>
  <c r="B50" i="14"/>
  <c r="C50" i="14" s="1"/>
  <c r="A50" i="14"/>
  <c r="I49" i="14"/>
  <c r="D49" i="14"/>
  <c r="B49" i="14"/>
  <c r="C49" i="14" s="1"/>
  <c r="A49" i="14"/>
  <c r="I48" i="14"/>
  <c r="D48" i="14"/>
  <c r="H48" i="14" s="1"/>
  <c r="B48" i="14"/>
  <c r="C48" i="14" s="1"/>
  <c r="A48" i="14"/>
  <c r="I47" i="14"/>
  <c r="D47" i="14"/>
  <c r="B47" i="14"/>
  <c r="C47" i="14" s="1"/>
  <c r="A47" i="14"/>
  <c r="I46" i="14"/>
  <c r="D46" i="14"/>
  <c r="H46" i="14" s="1"/>
  <c r="B46" i="14"/>
  <c r="C46" i="14" s="1"/>
  <c r="A46" i="14"/>
  <c r="I45" i="14"/>
  <c r="D45" i="14"/>
  <c r="H45" i="14" s="1"/>
  <c r="B45" i="14"/>
  <c r="C45" i="14" s="1"/>
  <c r="A45" i="14"/>
  <c r="I44" i="14"/>
  <c r="D44" i="14"/>
  <c r="B44" i="14"/>
  <c r="C44" i="14" s="1"/>
  <c r="A44" i="14"/>
  <c r="I43" i="14"/>
  <c r="D43" i="14"/>
  <c r="H43" i="14" s="1"/>
  <c r="B43" i="14"/>
  <c r="C43" i="14" s="1"/>
  <c r="A43" i="14"/>
  <c r="I42" i="14"/>
  <c r="D42" i="14"/>
  <c r="H42" i="14" s="1"/>
  <c r="B42" i="14"/>
  <c r="C42" i="14" s="1"/>
  <c r="A42" i="14"/>
  <c r="I41" i="14"/>
  <c r="D41" i="14"/>
  <c r="B41" i="14"/>
  <c r="C41" i="14" s="1"/>
  <c r="A41" i="14"/>
  <c r="I40" i="14"/>
  <c r="D40" i="14"/>
  <c r="B40" i="14"/>
  <c r="C40" i="14" s="1"/>
  <c r="A40" i="14"/>
  <c r="I39" i="14"/>
  <c r="D39" i="14"/>
  <c r="B39" i="14"/>
  <c r="C39" i="14" s="1"/>
  <c r="A39" i="14"/>
  <c r="I38" i="14"/>
  <c r="D38" i="14"/>
  <c r="H38" i="14" s="1"/>
  <c r="B38" i="14"/>
  <c r="C38" i="14" s="1"/>
  <c r="A38" i="14"/>
  <c r="I37" i="14"/>
  <c r="D37" i="14"/>
  <c r="B37" i="14"/>
  <c r="C37" i="14" s="1"/>
  <c r="A37" i="14"/>
  <c r="I36" i="14"/>
  <c r="D36" i="14"/>
  <c r="B36" i="14"/>
  <c r="C36" i="14" s="1"/>
  <c r="A36" i="14"/>
  <c r="I35" i="14"/>
  <c r="D35" i="14"/>
  <c r="H35" i="14" s="1"/>
  <c r="B35" i="14"/>
  <c r="C35" i="14" s="1"/>
  <c r="A35" i="14"/>
  <c r="I34" i="14"/>
  <c r="D34" i="14"/>
  <c r="H34" i="14" s="1"/>
  <c r="B34" i="14"/>
  <c r="C34" i="14" s="1"/>
  <c r="A34" i="14"/>
  <c r="I33" i="14"/>
  <c r="D33" i="14"/>
  <c r="H33" i="14" s="1"/>
  <c r="B33" i="14"/>
  <c r="C33" i="14" s="1"/>
  <c r="A33" i="14"/>
  <c r="I32" i="14"/>
  <c r="D32" i="14"/>
  <c r="H32" i="14" s="1"/>
  <c r="B32" i="14"/>
  <c r="C32" i="14" s="1"/>
  <c r="A32" i="14"/>
  <c r="I31" i="14"/>
  <c r="D31" i="14"/>
  <c r="H31" i="14" s="1"/>
  <c r="B31" i="14"/>
  <c r="C31" i="14" s="1"/>
  <c r="A31" i="14"/>
  <c r="I30" i="14"/>
  <c r="D30" i="14"/>
  <c r="H30" i="14" s="1"/>
  <c r="B30" i="14"/>
  <c r="C30" i="14" s="1"/>
  <c r="A30" i="14"/>
  <c r="I29" i="14"/>
  <c r="D29" i="14"/>
  <c r="H29" i="14" s="1"/>
  <c r="B29" i="14"/>
  <c r="C29" i="14" s="1"/>
  <c r="A29" i="14"/>
  <c r="I28" i="14"/>
  <c r="D28" i="14"/>
  <c r="H28" i="14" s="1"/>
  <c r="B28" i="14"/>
  <c r="C28" i="14" s="1"/>
  <c r="A28" i="14"/>
  <c r="I27" i="14"/>
  <c r="D27" i="14"/>
  <c r="H27" i="14" s="1"/>
  <c r="B27" i="14"/>
  <c r="C27" i="14" s="1"/>
  <c r="A27" i="14"/>
  <c r="I26" i="14"/>
  <c r="D26" i="14"/>
  <c r="H26" i="14" s="1"/>
  <c r="B26" i="14"/>
  <c r="C26" i="14" s="1"/>
  <c r="A26" i="14"/>
  <c r="I25" i="14"/>
  <c r="D25" i="14"/>
  <c r="H25" i="14" s="1"/>
  <c r="B25" i="14"/>
  <c r="C25" i="14" s="1"/>
  <c r="A25" i="14"/>
  <c r="I24" i="14"/>
  <c r="D24" i="14"/>
  <c r="H24" i="14" s="1"/>
  <c r="B24" i="14"/>
  <c r="C24" i="14" s="1"/>
  <c r="A24" i="14"/>
  <c r="I23" i="14"/>
  <c r="D23" i="14"/>
  <c r="H23" i="14" s="1"/>
  <c r="B23" i="14"/>
  <c r="C23" i="14" s="1"/>
  <c r="A23" i="14"/>
  <c r="I22" i="14"/>
  <c r="D22" i="14"/>
  <c r="H22" i="14" s="1"/>
  <c r="B22" i="14"/>
  <c r="C22" i="14" s="1"/>
  <c r="A22" i="14"/>
  <c r="I21" i="14"/>
  <c r="D21" i="14"/>
  <c r="H21" i="14" s="1"/>
  <c r="B21" i="14"/>
  <c r="C21" i="14" s="1"/>
  <c r="A21" i="14"/>
  <c r="I20" i="14"/>
  <c r="D20" i="14"/>
  <c r="H20" i="14" s="1"/>
  <c r="B20" i="14"/>
  <c r="C20" i="14" s="1"/>
  <c r="A20" i="14"/>
  <c r="I19" i="14"/>
  <c r="D19" i="14"/>
  <c r="H19" i="14" s="1"/>
  <c r="B19" i="14"/>
  <c r="C19" i="14" s="1"/>
  <c r="A19" i="14"/>
  <c r="I18" i="14"/>
  <c r="D18" i="14"/>
  <c r="H18" i="14" s="1"/>
  <c r="B18" i="14"/>
  <c r="C18" i="14" s="1"/>
  <c r="A18" i="14"/>
  <c r="I17" i="14"/>
  <c r="D17" i="14"/>
  <c r="H17" i="14" s="1"/>
  <c r="C17" i="14"/>
  <c r="B17" i="14"/>
  <c r="A17" i="14"/>
  <c r="I16" i="14"/>
  <c r="D16" i="14"/>
  <c r="H16" i="14" s="1"/>
  <c r="B16" i="14"/>
  <c r="C16" i="14" s="1"/>
  <c r="A16" i="14"/>
  <c r="I15" i="14"/>
  <c r="D15" i="14"/>
  <c r="H15" i="14" s="1"/>
  <c r="B15" i="14"/>
  <c r="C15" i="14" s="1"/>
  <c r="A15" i="14"/>
  <c r="I14" i="14"/>
  <c r="D14" i="14"/>
  <c r="H14" i="14" s="1"/>
  <c r="B14" i="14"/>
  <c r="C14" i="14" s="1"/>
  <c r="A14" i="14"/>
  <c r="I13" i="14"/>
  <c r="D13" i="14"/>
  <c r="H13" i="14" s="1"/>
  <c r="B13" i="14"/>
  <c r="C13" i="14" s="1"/>
  <c r="A13" i="14"/>
  <c r="I12" i="14"/>
  <c r="D12" i="14"/>
  <c r="H12" i="14" s="1"/>
  <c r="B12" i="14"/>
  <c r="C12" i="14" s="1"/>
  <c r="A12" i="14"/>
  <c r="I11" i="14"/>
  <c r="D11" i="14"/>
  <c r="H11" i="14" s="1"/>
  <c r="B11" i="14"/>
  <c r="C11" i="14" s="1"/>
  <c r="A11" i="14"/>
  <c r="I10" i="14"/>
  <c r="D10" i="14"/>
  <c r="H10" i="14" s="1"/>
  <c r="B10" i="14"/>
  <c r="C10" i="14" s="1"/>
  <c r="A10" i="14"/>
  <c r="I9" i="14"/>
  <c r="D9" i="14"/>
  <c r="H9" i="14" s="1"/>
  <c r="B9" i="14"/>
  <c r="C9" i="14" s="1"/>
  <c r="A9" i="14"/>
  <c r="I8" i="14"/>
  <c r="D8" i="14"/>
  <c r="H8" i="14" s="1"/>
  <c r="B8" i="14"/>
  <c r="C8" i="14" s="1"/>
  <c r="A8" i="14"/>
  <c r="I7" i="14"/>
  <c r="D7" i="14"/>
  <c r="H7" i="14" s="1"/>
  <c r="B7" i="14"/>
  <c r="C7" i="14" s="1"/>
  <c r="A7" i="14"/>
  <c r="I6" i="14"/>
  <c r="D6" i="14"/>
  <c r="H6" i="14" s="1"/>
  <c r="B6" i="14"/>
  <c r="C6" i="14" s="1"/>
  <c r="A6" i="14"/>
  <c r="G3" i="14"/>
  <c r="F3" i="14"/>
  <c r="E3" i="14"/>
  <c r="D3" i="14"/>
  <c r="C3" i="14"/>
  <c r="B3" i="14"/>
  <c r="A3" i="14"/>
  <c r="G1" i="14"/>
  <c r="F1" i="14"/>
  <c r="I151" i="13"/>
  <c r="D151" i="13"/>
  <c r="E151" i="13" s="1"/>
  <c r="B151" i="13"/>
  <c r="C151" i="13" s="1"/>
  <c r="A151" i="13"/>
  <c r="I150" i="13"/>
  <c r="D150" i="13"/>
  <c r="H150" i="13" s="1"/>
  <c r="B150" i="13"/>
  <c r="C150" i="13" s="1"/>
  <c r="A150" i="13"/>
  <c r="I149" i="13"/>
  <c r="D149" i="13"/>
  <c r="B149" i="13"/>
  <c r="C149" i="13" s="1"/>
  <c r="A149" i="13"/>
  <c r="I148" i="13"/>
  <c r="D148" i="13"/>
  <c r="B148" i="13"/>
  <c r="C148" i="13" s="1"/>
  <c r="A148" i="13"/>
  <c r="I147" i="13"/>
  <c r="D147" i="13"/>
  <c r="E147" i="13" s="1"/>
  <c r="B147" i="13"/>
  <c r="C147" i="13" s="1"/>
  <c r="A147" i="13"/>
  <c r="I146" i="13"/>
  <c r="D146" i="13"/>
  <c r="H146" i="13" s="1"/>
  <c r="B146" i="13"/>
  <c r="C146" i="13" s="1"/>
  <c r="A146" i="13"/>
  <c r="I145" i="13"/>
  <c r="D145" i="13"/>
  <c r="B145" i="13"/>
  <c r="C145" i="13" s="1"/>
  <c r="A145" i="13"/>
  <c r="I144" i="13"/>
  <c r="D144" i="13"/>
  <c r="B144" i="13"/>
  <c r="C144" i="13" s="1"/>
  <c r="A144" i="13"/>
  <c r="I143" i="13"/>
  <c r="D143" i="13"/>
  <c r="H143" i="13" s="1"/>
  <c r="B143" i="13"/>
  <c r="C143" i="13" s="1"/>
  <c r="A143" i="13"/>
  <c r="I142" i="13"/>
  <c r="D142" i="13"/>
  <c r="H142" i="13" s="1"/>
  <c r="B142" i="13"/>
  <c r="C142" i="13" s="1"/>
  <c r="A142" i="13"/>
  <c r="I141" i="13"/>
  <c r="D141" i="13"/>
  <c r="E141" i="13" s="1"/>
  <c r="B141" i="13"/>
  <c r="C141" i="13" s="1"/>
  <c r="A141" i="13"/>
  <c r="I140" i="13"/>
  <c r="D140" i="13"/>
  <c r="B140" i="13"/>
  <c r="C140" i="13" s="1"/>
  <c r="A140" i="13"/>
  <c r="I139" i="13"/>
  <c r="D139" i="13"/>
  <c r="H139" i="13" s="1"/>
  <c r="B139" i="13"/>
  <c r="C139" i="13" s="1"/>
  <c r="A139" i="13"/>
  <c r="I138" i="13"/>
  <c r="D138" i="13"/>
  <c r="B138" i="13"/>
  <c r="C138" i="13" s="1"/>
  <c r="A138" i="13"/>
  <c r="I137" i="13"/>
  <c r="D137" i="13"/>
  <c r="E137" i="13" s="1"/>
  <c r="B137" i="13"/>
  <c r="C137" i="13" s="1"/>
  <c r="A137" i="13"/>
  <c r="I136" i="13"/>
  <c r="D136" i="13"/>
  <c r="B136" i="13"/>
  <c r="C136" i="13" s="1"/>
  <c r="A136" i="13"/>
  <c r="I135" i="13"/>
  <c r="D135" i="13"/>
  <c r="B135" i="13"/>
  <c r="C135" i="13" s="1"/>
  <c r="A135" i="13"/>
  <c r="I134" i="13"/>
  <c r="D134" i="13"/>
  <c r="H134" i="13" s="1"/>
  <c r="B134" i="13"/>
  <c r="C134" i="13" s="1"/>
  <c r="A134" i="13"/>
  <c r="I133" i="13"/>
  <c r="D133" i="13"/>
  <c r="H133" i="13" s="1"/>
  <c r="B133" i="13"/>
  <c r="C133" i="13" s="1"/>
  <c r="A133" i="13"/>
  <c r="I132" i="13"/>
  <c r="D132" i="13"/>
  <c r="B132" i="13"/>
  <c r="C132" i="13" s="1"/>
  <c r="A132" i="13"/>
  <c r="I131" i="13"/>
  <c r="D131" i="13"/>
  <c r="B131" i="13"/>
  <c r="C131" i="13" s="1"/>
  <c r="A131" i="13"/>
  <c r="I130" i="13"/>
  <c r="D130" i="13"/>
  <c r="B130" i="13"/>
  <c r="C130" i="13" s="1"/>
  <c r="A130" i="13"/>
  <c r="I129" i="13"/>
  <c r="D129" i="13"/>
  <c r="B129" i="13"/>
  <c r="C129" i="13" s="1"/>
  <c r="A129" i="13"/>
  <c r="I128" i="13"/>
  <c r="D128" i="13"/>
  <c r="B128" i="13"/>
  <c r="C128" i="13" s="1"/>
  <c r="A128" i="13"/>
  <c r="I127" i="13"/>
  <c r="D127" i="13"/>
  <c r="E127" i="13" s="1"/>
  <c r="B127" i="13"/>
  <c r="C127" i="13" s="1"/>
  <c r="A127" i="13"/>
  <c r="I126" i="13"/>
  <c r="D126" i="13"/>
  <c r="H126" i="13" s="1"/>
  <c r="B126" i="13"/>
  <c r="C126" i="13" s="1"/>
  <c r="A126" i="13"/>
  <c r="I125" i="13"/>
  <c r="E125" i="13"/>
  <c r="D125" i="13"/>
  <c r="H125" i="13" s="1"/>
  <c r="B125" i="13"/>
  <c r="C125" i="13" s="1"/>
  <c r="A125" i="13"/>
  <c r="I124" i="13"/>
  <c r="D124" i="13"/>
  <c r="H124" i="13" s="1"/>
  <c r="B124" i="13"/>
  <c r="C124" i="13" s="1"/>
  <c r="A124" i="13"/>
  <c r="I123" i="13"/>
  <c r="D123" i="13"/>
  <c r="E123" i="13" s="1"/>
  <c r="B123" i="13"/>
  <c r="C123" i="13" s="1"/>
  <c r="A123" i="13"/>
  <c r="I122" i="13"/>
  <c r="D122" i="13"/>
  <c r="B122" i="13"/>
  <c r="C122" i="13" s="1"/>
  <c r="A122" i="13"/>
  <c r="I121" i="13"/>
  <c r="D121" i="13"/>
  <c r="E121" i="13" s="1"/>
  <c r="B121" i="13"/>
  <c r="C121" i="13" s="1"/>
  <c r="A121" i="13"/>
  <c r="I120" i="13"/>
  <c r="D120" i="13"/>
  <c r="H120" i="13" s="1"/>
  <c r="B120" i="13"/>
  <c r="C120" i="13" s="1"/>
  <c r="A120" i="13"/>
  <c r="I119" i="13"/>
  <c r="D119" i="13"/>
  <c r="H119" i="13" s="1"/>
  <c r="B119" i="13"/>
  <c r="C119" i="13" s="1"/>
  <c r="A119" i="13"/>
  <c r="I118" i="13"/>
  <c r="D118" i="13"/>
  <c r="H118" i="13" s="1"/>
  <c r="B118" i="13"/>
  <c r="C118" i="13" s="1"/>
  <c r="A118" i="13"/>
  <c r="I117" i="13"/>
  <c r="D117" i="13"/>
  <c r="H117" i="13" s="1"/>
  <c r="B117" i="13"/>
  <c r="C117" i="13" s="1"/>
  <c r="A117" i="13"/>
  <c r="I116" i="13"/>
  <c r="D116" i="13"/>
  <c r="E116" i="13" s="1"/>
  <c r="B116" i="13"/>
  <c r="C116" i="13" s="1"/>
  <c r="A116" i="13"/>
  <c r="I115" i="13"/>
  <c r="D115" i="13"/>
  <c r="B115" i="13"/>
  <c r="C115" i="13" s="1"/>
  <c r="A115" i="13"/>
  <c r="I114" i="13"/>
  <c r="D114" i="13"/>
  <c r="H114" i="13" s="1"/>
  <c r="B114" i="13"/>
  <c r="C114" i="13" s="1"/>
  <c r="A114" i="13"/>
  <c r="I113" i="13"/>
  <c r="D113" i="13"/>
  <c r="H113" i="13" s="1"/>
  <c r="B113" i="13"/>
  <c r="C113" i="13" s="1"/>
  <c r="A113" i="13"/>
  <c r="I112" i="13"/>
  <c r="D112" i="13"/>
  <c r="B112" i="13"/>
  <c r="C112" i="13" s="1"/>
  <c r="A112" i="13"/>
  <c r="I111" i="13"/>
  <c r="D111" i="13"/>
  <c r="B111" i="13"/>
  <c r="C111" i="13" s="1"/>
  <c r="A111" i="13"/>
  <c r="I110" i="13"/>
  <c r="D110" i="13"/>
  <c r="H110" i="13" s="1"/>
  <c r="B110" i="13"/>
  <c r="C110" i="13" s="1"/>
  <c r="A110" i="13"/>
  <c r="I109" i="13"/>
  <c r="D109" i="13"/>
  <c r="E109" i="13" s="1"/>
  <c r="B109" i="13"/>
  <c r="C109" i="13" s="1"/>
  <c r="A109" i="13"/>
  <c r="I108" i="13"/>
  <c r="D108" i="13"/>
  <c r="B108" i="13"/>
  <c r="C108" i="13" s="1"/>
  <c r="A108" i="13"/>
  <c r="I107" i="13"/>
  <c r="D107" i="13"/>
  <c r="E107" i="13" s="1"/>
  <c r="B107" i="13"/>
  <c r="C107" i="13" s="1"/>
  <c r="A107" i="13"/>
  <c r="I106" i="13"/>
  <c r="D106" i="13"/>
  <c r="H106" i="13" s="1"/>
  <c r="B106" i="13"/>
  <c r="C106" i="13" s="1"/>
  <c r="A106" i="13"/>
  <c r="I105" i="13"/>
  <c r="D105" i="13"/>
  <c r="B105" i="13"/>
  <c r="C105" i="13" s="1"/>
  <c r="A105" i="13"/>
  <c r="I104" i="13"/>
  <c r="D104" i="13"/>
  <c r="B104" i="13"/>
  <c r="C104" i="13" s="1"/>
  <c r="A104" i="13"/>
  <c r="I103" i="13"/>
  <c r="D103" i="13"/>
  <c r="H103" i="13" s="1"/>
  <c r="B103" i="13"/>
  <c r="C103" i="13" s="1"/>
  <c r="A103" i="13"/>
  <c r="I102" i="13"/>
  <c r="D102" i="13"/>
  <c r="H102" i="13" s="1"/>
  <c r="B102" i="13"/>
  <c r="C102" i="13" s="1"/>
  <c r="A102" i="13"/>
  <c r="I101" i="13"/>
  <c r="D101" i="13"/>
  <c r="E101" i="13" s="1"/>
  <c r="B101" i="13"/>
  <c r="C101" i="13" s="1"/>
  <c r="A101" i="13"/>
  <c r="I100" i="13"/>
  <c r="D100" i="13"/>
  <c r="B100" i="13"/>
  <c r="C100" i="13" s="1"/>
  <c r="A100" i="13"/>
  <c r="I99" i="13"/>
  <c r="D99" i="13"/>
  <c r="E99" i="13" s="1"/>
  <c r="B99" i="13"/>
  <c r="C99" i="13" s="1"/>
  <c r="A99" i="13"/>
  <c r="I98" i="13"/>
  <c r="D98" i="13"/>
  <c r="H98" i="13" s="1"/>
  <c r="B98" i="13"/>
  <c r="C98" i="13" s="1"/>
  <c r="A98" i="13"/>
  <c r="I97" i="13"/>
  <c r="D97" i="13"/>
  <c r="H97" i="13" s="1"/>
  <c r="B97" i="13"/>
  <c r="C97" i="13" s="1"/>
  <c r="A97" i="13"/>
  <c r="I96" i="13"/>
  <c r="D96" i="13"/>
  <c r="B96" i="13"/>
  <c r="C96" i="13" s="1"/>
  <c r="A96" i="13"/>
  <c r="I95" i="13"/>
  <c r="D95" i="13"/>
  <c r="H95" i="13" s="1"/>
  <c r="B95" i="13"/>
  <c r="C95" i="13" s="1"/>
  <c r="A95" i="13"/>
  <c r="I94" i="13"/>
  <c r="D94" i="13"/>
  <c r="B94" i="13"/>
  <c r="C94" i="13" s="1"/>
  <c r="A94" i="13"/>
  <c r="I93" i="13"/>
  <c r="D93" i="13"/>
  <c r="C93" i="13"/>
  <c r="B93" i="13"/>
  <c r="A93" i="13"/>
  <c r="I92" i="13"/>
  <c r="D92" i="13"/>
  <c r="B92" i="13"/>
  <c r="C92" i="13" s="1"/>
  <c r="A92" i="13"/>
  <c r="I91" i="13"/>
  <c r="H91" i="13"/>
  <c r="D91" i="13"/>
  <c r="E91" i="13" s="1"/>
  <c r="B91" i="13"/>
  <c r="C91" i="13" s="1"/>
  <c r="A91" i="13"/>
  <c r="I90" i="13"/>
  <c r="D90" i="13"/>
  <c r="E90" i="13" s="1"/>
  <c r="B90" i="13"/>
  <c r="C90" i="13" s="1"/>
  <c r="A90" i="13"/>
  <c r="I89" i="13"/>
  <c r="D89" i="13"/>
  <c r="H89" i="13" s="1"/>
  <c r="B89" i="13"/>
  <c r="C89" i="13" s="1"/>
  <c r="A89" i="13"/>
  <c r="I88" i="13"/>
  <c r="D88" i="13"/>
  <c r="B88" i="13"/>
  <c r="C88" i="13" s="1"/>
  <c r="A88" i="13"/>
  <c r="I87" i="13"/>
  <c r="D87" i="13"/>
  <c r="H87" i="13" s="1"/>
  <c r="B87" i="13"/>
  <c r="C87" i="13" s="1"/>
  <c r="A87" i="13"/>
  <c r="I86" i="13"/>
  <c r="D86" i="13"/>
  <c r="B86" i="13"/>
  <c r="C86" i="13" s="1"/>
  <c r="A86" i="13"/>
  <c r="I85" i="13"/>
  <c r="D85" i="13"/>
  <c r="H85" i="13" s="1"/>
  <c r="B85" i="13"/>
  <c r="C85" i="13" s="1"/>
  <c r="A85" i="13"/>
  <c r="I84" i="13"/>
  <c r="D84" i="13"/>
  <c r="B84" i="13"/>
  <c r="C84" i="13" s="1"/>
  <c r="A84" i="13"/>
  <c r="I83" i="13"/>
  <c r="D83" i="13"/>
  <c r="B83" i="13"/>
  <c r="C83" i="13" s="1"/>
  <c r="A83" i="13"/>
  <c r="I82" i="13"/>
  <c r="D82" i="13"/>
  <c r="E82" i="13" s="1"/>
  <c r="B82" i="13"/>
  <c r="C82" i="13" s="1"/>
  <c r="A82" i="13"/>
  <c r="I81" i="13"/>
  <c r="D81" i="13"/>
  <c r="H81" i="13" s="1"/>
  <c r="B81" i="13"/>
  <c r="C81" i="13" s="1"/>
  <c r="A81" i="13"/>
  <c r="I80" i="13"/>
  <c r="D80" i="13"/>
  <c r="B80" i="13"/>
  <c r="C80" i="13" s="1"/>
  <c r="A80" i="13"/>
  <c r="I79" i="13"/>
  <c r="D79" i="13"/>
  <c r="H79" i="13" s="1"/>
  <c r="B79" i="13"/>
  <c r="C79" i="13" s="1"/>
  <c r="A79" i="13"/>
  <c r="I78" i="13"/>
  <c r="D78" i="13"/>
  <c r="E78" i="13" s="1"/>
  <c r="B78" i="13"/>
  <c r="C78" i="13" s="1"/>
  <c r="A78" i="13"/>
  <c r="I77" i="13"/>
  <c r="D77" i="13"/>
  <c r="B77" i="13"/>
  <c r="C77" i="13" s="1"/>
  <c r="A77" i="13"/>
  <c r="I76" i="13"/>
  <c r="D76" i="13"/>
  <c r="B76" i="13"/>
  <c r="C76" i="13" s="1"/>
  <c r="A76" i="13"/>
  <c r="I75" i="13"/>
  <c r="D75" i="13"/>
  <c r="E75" i="13" s="1"/>
  <c r="B75" i="13"/>
  <c r="C75" i="13" s="1"/>
  <c r="A75" i="13"/>
  <c r="I74" i="13"/>
  <c r="D74" i="13"/>
  <c r="E74" i="13" s="1"/>
  <c r="B74" i="13"/>
  <c r="C74" i="13" s="1"/>
  <c r="A74" i="13"/>
  <c r="I73" i="13"/>
  <c r="D73" i="13"/>
  <c r="H73" i="13" s="1"/>
  <c r="B73" i="13"/>
  <c r="C73" i="13" s="1"/>
  <c r="A73" i="13"/>
  <c r="I72" i="13"/>
  <c r="D72" i="13"/>
  <c r="B72" i="13"/>
  <c r="C72" i="13" s="1"/>
  <c r="A72" i="13"/>
  <c r="I71" i="13"/>
  <c r="D71" i="13"/>
  <c r="E71" i="13" s="1"/>
  <c r="B71" i="13"/>
  <c r="C71" i="13" s="1"/>
  <c r="A71" i="13"/>
  <c r="I70" i="13"/>
  <c r="D70" i="13"/>
  <c r="H70" i="13" s="1"/>
  <c r="B70" i="13"/>
  <c r="C70" i="13" s="1"/>
  <c r="A70" i="13"/>
  <c r="I69" i="13"/>
  <c r="D69" i="13"/>
  <c r="H69" i="13" s="1"/>
  <c r="B69" i="13"/>
  <c r="C69" i="13" s="1"/>
  <c r="A69" i="13"/>
  <c r="I68" i="13"/>
  <c r="D68" i="13"/>
  <c r="C68" i="13"/>
  <c r="B68" i="13"/>
  <c r="A68" i="13"/>
  <c r="I67" i="13"/>
  <c r="H67" i="13"/>
  <c r="D67" i="13"/>
  <c r="E67" i="13" s="1"/>
  <c r="B67" i="13"/>
  <c r="C67" i="13" s="1"/>
  <c r="A67" i="13"/>
  <c r="I66" i="13"/>
  <c r="D66" i="13"/>
  <c r="B66" i="13"/>
  <c r="C66" i="13" s="1"/>
  <c r="A66" i="13"/>
  <c r="I65" i="13"/>
  <c r="D65" i="13"/>
  <c r="H65" i="13" s="1"/>
  <c r="B65" i="13"/>
  <c r="C65" i="13" s="1"/>
  <c r="A65" i="13"/>
  <c r="I64" i="13"/>
  <c r="D64" i="13"/>
  <c r="B64" i="13"/>
  <c r="C64" i="13" s="1"/>
  <c r="A64" i="13"/>
  <c r="I63" i="13"/>
  <c r="D63" i="13"/>
  <c r="B63" i="13"/>
  <c r="C63" i="13" s="1"/>
  <c r="A63" i="13"/>
  <c r="I62" i="13"/>
  <c r="D62" i="13"/>
  <c r="H62" i="13" s="1"/>
  <c r="B62" i="13"/>
  <c r="C62" i="13" s="1"/>
  <c r="A62" i="13"/>
  <c r="I61" i="13"/>
  <c r="D61" i="13"/>
  <c r="H61" i="13" s="1"/>
  <c r="B61" i="13"/>
  <c r="C61" i="13" s="1"/>
  <c r="A61" i="13"/>
  <c r="I60" i="13"/>
  <c r="D60" i="13"/>
  <c r="B60" i="13"/>
  <c r="C60" i="13" s="1"/>
  <c r="A60" i="13"/>
  <c r="I59" i="13"/>
  <c r="D59" i="13"/>
  <c r="B59" i="13"/>
  <c r="C59" i="13" s="1"/>
  <c r="A59" i="13"/>
  <c r="I58" i="13"/>
  <c r="D58" i="13"/>
  <c r="E58" i="13" s="1"/>
  <c r="B58" i="13"/>
  <c r="C58" i="13" s="1"/>
  <c r="A58" i="13"/>
  <c r="I57" i="13"/>
  <c r="D57" i="13"/>
  <c r="B57" i="13"/>
  <c r="C57" i="13" s="1"/>
  <c r="A57" i="13"/>
  <c r="I56" i="13"/>
  <c r="D56" i="13"/>
  <c r="B56" i="13"/>
  <c r="C56" i="13" s="1"/>
  <c r="A56" i="13"/>
  <c r="I55" i="13"/>
  <c r="D55" i="13"/>
  <c r="H55" i="13" s="1"/>
  <c r="B55" i="13"/>
  <c r="C55" i="13" s="1"/>
  <c r="A55" i="13"/>
  <c r="I54" i="13"/>
  <c r="D54" i="13"/>
  <c r="E54" i="13" s="1"/>
  <c r="B54" i="13"/>
  <c r="C54" i="13" s="1"/>
  <c r="A54" i="13"/>
  <c r="I53" i="13"/>
  <c r="D53" i="13"/>
  <c r="H53" i="13" s="1"/>
  <c r="B53" i="13"/>
  <c r="C53" i="13" s="1"/>
  <c r="A53" i="13"/>
  <c r="I52" i="13"/>
  <c r="D52" i="13"/>
  <c r="B52" i="13"/>
  <c r="C52" i="13" s="1"/>
  <c r="A52" i="13"/>
  <c r="I51" i="13"/>
  <c r="D51" i="13"/>
  <c r="E51" i="13" s="1"/>
  <c r="B51" i="13"/>
  <c r="C51" i="13" s="1"/>
  <c r="A51" i="13"/>
  <c r="I50" i="13"/>
  <c r="D50" i="13"/>
  <c r="E50" i="13" s="1"/>
  <c r="B50" i="13"/>
  <c r="C50" i="13" s="1"/>
  <c r="A50" i="13"/>
  <c r="I49" i="13"/>
  <c r="D49" i="13"/>
  <c r="H49" i="13" s="1"/>
  <c r="B49" i="13"/>
  <c r="C49" i="13" s="1"/>
  <c r="A49" i="13"/>
  <c r="I48" i="13"/>
  <c r="D48" i="13"/>
  <c r="B48" i="13"/>
  <c r="C48" i="13" s="1"/>
  <c r="A48" i="13"/>
  <c r="I47" i="13"/>
  <c r="D47" i="13"/>
  <c r="H47" i="13" s="1"/>
  <c r="B47" i="13"/>
  <c r="C47" i="13" s="1"/>
  <c r="A47" i="13"/>
  <c r="I46" i="13"/>
  <c r="D46" i="13"/>
  <c r="B46" i="13"/>
  <c r="C46" i="13" s="1"/>
  <c r="A46" i="13"/>
  <c r="I45" i="13"/>
  <c r="D45" i="13"/>
  <c r="B45" i="13"/>
  <c r="C45" i="13" s="1"/>
  <c r="A45" i="13"/>
  <c r="I44" i="13"/>
  <c r="D44" i="13"/>
  <c r="B44" i="13"/>
  <c r="C44" i="13" s="1"/>
  <c r="A44" i="13"/>
  <c r="I43" i="13"/>
  <c r="D43" i="13"/>
  <c r="B43" i="13"/>
  <c r="C43" i="13" s="1"/>
  <c r="A43" i="13"/>
  <c r="I42" i="13"/>
  <c r="D42" i="13"/>
  <c r="E42" i="13" s="1"/>
  <c r="B42" i="13"/>
  <c r="C42" i="13" s="1"/>
  <c r="A42" i="13"/>
  <c r="I41" i="13"/>
  <c r="D41" i="13"/>
  <c r="H41" i="13" s="1"/>
  <c r="B41" i="13"/>
  <c r="C41" i="13" s="1"/>
  <c r="A41" i="13"/>
  <c r="I40" i="13"/>
  <c r="D40" i="13"/>
  <c r="B40" i="13"/>
  <c r="C40" i="13" s="1"/>
  <c r="A40" i="13"/>
  <c r="I39" i="13"/>
  <c r="D39" i="13"/>
  <c r="E39" i="13" s="1"/>
  <c r="B39" i="13"/>
  <c r="C39" i="13" s="1"/>
  <c r="A39" i="13"/>
  <c r="I38" i="13"/>
  <c r="D38" i="13"/>
  <c r="H38" i="13" s="1"/>
  <c r="B38" i="13"/>
  <c r="C38" i="13" s="1"/>
  <c r="A38" i="13"/>
  <c r="I37" i="13"/>
  <c r="D37" i="13"/>
  <c r="H37" i="13" s="1"/>
  <c r="B37" i="13"/>
  <c r="C37" i="13" s="1"/>
  <c r="A37" i="13"/>
  <c r="I36" i="13"/>
  <c r="D36" i="13"/>
  <c r="B36" i="13"/>
  <c r="C36" i="13" s="1"/>
  <c r="A36" i="13"/>
  <c r="I35" i="13"/>
  <c r="D35" i="13"/>
  <c r="E35" i="13" s="1"/>
  <c r="B35" i="13"/>
  <c r="C35" i="13" s="1"/>
  <c r="A35" i="13"/>
  <c r="I34" i="13"/>
  <c r="D34" i="13"/>
  <c r="E34" i="13" s="1"/>
  <c r="B34" i="13"/>
  <c r="C34" i="13" s="1"/>
  <c r="A34" i="13"/>
  <c r="I33" i="13"/>
  <c r="D33" i="13"/>
  <c r="H33" i="13" s="1"/>
  <c r="B33" i="13"/>
  <c r="C33" i="13" s="1"/>
  <c r="A33" i="13"/>
  <c r="I32" i="13"/>
  <c r="D32" i="13"/>
  <c r="B32" i="13"/>
  <c r="C32" i="13" s="1"/>
  <c r="A32" i="13"/>
  <c r="I31" i="13"/>
  <c r="D31" i="13"/>
  <c r="E31" i="13" s="1"/>
  <c r="B31" i="13"/>
  <c r="C31" i="13" s="1"/>
  <c r="A31" i="13"/>
  <c r="I30" i="13"/>
  <c r="D30" i="13"/>
  <c r="H30" i="13" s="1"/>
  <c r="B30" i="13"/>
  <c r="C30" i="13" s="1"/>
  <c r="A30" i="13"/>
  <c r="I29" i="13"/>
  <c r="D29" i="13"/>
  <c r="H29" i="13" s="1"/>
  <c r="B29" i="13"/>
  <c r="C29" i="13" s="1"/>
  <c r="A29" i="13"/>
  <c r="I28" i="13"/>
  <c r="D28" i="13"/>
  <c r="E28" i="13" s="1"/>
  <c r="B28" i="13"/>
  <c r="C28" i="13" s="1"/>
  <c r="A28" i="13"/>
  <c r="I27" i="13"/>
  <c r="D27" i="13"/>
  <c r="B27" i="13"/>
  <c r="C27" i="13" s="1"/>
  <c r="A27" i="13"/>
  <c r="I26" i="13"/>
  <c r="D26" i="13"/>
  <c r="H26" i="13" s="1"/>
  <c r="B26" i="13"/>
  <c r="C26" i="13" s="1"/>
  <c r="A26" i="13"/>
  <c r="I25" i="13"/>
  <c r="D25" i="13"/>
  <c r="E25" i="13" s="1"/>
  <c r="B25" i="13"/>
  <c r="C25" i="13" s="1"/>
  <c r="A25" i="13"/>
  <c r="I24" i="13"/>
  <c r="D24" i="13"/>
  <c r="B24" i="13"/>
  <c r="C24" i="13" s="1"/>
  <c r="A24" i="13"/>
  <c r="I23" i="13"/>
  <c r="D23" i="13"/>
  <c r="H23" i="13" s="1"/>
  <c r="B23" i="13"/>
  <c r="C23" i="13" s="1"/>
  <c r="A23" i="13"/>
  <c r="I22" i="13"/>
  <c r="D22" i="13"/>
  <c r="H22" i="13" s="1"/>
  <c r="B22" i="13"/>
  <c r="C22" i="13" s="1"/>
  <c r="A22" i="13"/>
  <c r="I21" i="13"/>
  <c r="D21" i="13"/>
  <c r="E21" i="13" s="1"/>
  <c r="B21" i="13"/>
  <c r="C21" i="13" s="1"/>
  <c r="A21" i="13"/>
  <c r="I20" i="13"/>
  <c r="D20" i="13"/>
  <c r="H20" i="13" s="1"/>
  <c r="B20" i="13"/>
  <c r="C20" i="13" s="1"/>
  <c r="A20" i="13"/>
  <c r="I19" i="13"/>
  <c r="D19" i="13"/>
  <c r="B19" i="13"/>
  <c r="C19" i="13" s="1"/>
  <c r="A19" i="13"/>
  <c r="I18" i="13"/>
  <c r="D18" i="13"/>
  <c r="E18" i="13" s="1"/>
  <c r="B18" i="13"/>
  <c r="C18" i="13" s="1"/>
  <c r="A18" i="13"/>
  <c r="I17" i="13"/>
  <c r="D17" i="13"/>
  <c r="E17" i="13" s="1"/>
  <c r="B17" i="13"/>
  <c r="C17" i="13" s="1"/>
  <c r="A17" i="13"/>
  <c r="I16" i="13"/>
  <c r="D16" i="13"/>
  <c r="B16" i="13"/>
  <c r="C16" i="13" s="1"/>
  <c r="A16" i="13"/>
  <c r="I15" i="13"/>
  <c r="D15" i="13"/>
  <c r="E15" i="13" s="1"/>
  <c r="B15" i="13"/>
  <c r="C15" i="13" s="1"/>
  <c r="A15" i="13"/>
  <c r="I14" i="13"/>
  <c r="D14" i="13"/>
  <c r="H14" i="13" s="1"/>
  <c r="B14" i="13"/>
  <c r="C14" i="13" s="1"/>
  <c r="A14" i="13"/>
  <c r="I13" i="13"/>
  <c r="D13" i="13"/>
  <c r="H13" i="13" s="1"/>
  <c r="B13" i="13"/>
  <c r="C13" i="13" s="1"/>
  <c r="A13" i="13"/>
  <c r="I12" i="13"/>
  <c r="D12" i="13"/>
  <c r="E12" i="13" s="1"/>
  <c r="B12" i="13"/>
  <c r="C12" i="13" s="1"/>
  <c r="A12" i="13"/>
  <c r="I11" i="13"/>
  <c r="D11" i="13"/>
  <c r="B11" i="13"/>
  <c r="C11" i="13" s="1"/>
  <c r="A11" i="13"/>
  <c r="I10" i="13"/>
  <c r="D10" i="13"/>
  <c r="H10" i="13" s="1"/>
  <c r="B10" i="13"/>
  <c r="C10" i="13" s="1"/>
  <c r="A10" i="13"/>
  <c r="I9" i="13"/>
  <c r="D9" i="13"/>
  <c r="E9" i="13" s="1"/>
  <c r="B9" i="13"/>
  <c r="C9" i="13" s="1"/>
  <c r="A9" i="13"/>
  <c r="I8" i="13"/>
  <c r="D8" i="13"/>
  <c r="B8" i="13"/>
  <c r="C8" i="13" s="1"/>
  <c r="A8" i="13"/>
  <c r="I7" i="13"/>
  <c r="D7" i="13"/>
  <c r="H7" i="13" s="1"/>
  <c r="B7" i="13"/>
  <c r="C7" i="13" s="1"/>
  <c r="A7" i="13"/>
  <c r="I6" i="13"/>
  <c r="D6" i="13"/>
  <c r="H6" i="13" s="1"/>
  <c r="B6" i="13"/>
  <c r="C6" i="13" s="1"/>
  <c r="A6" i="13"/>
  <c r="G3" i="13"/>
  <c r="F3" i="13"/>
  <c r="E3" i="13"/>
  <c r="D3" i="13"/>
  <c r="C3" i="13"/>
  <c r="B3" i="13"/>
  <c r="A3" i="13"/>
  <c r="G1" i="13"/>
  <c r="F1" i="13"/>
  <c r="I151" i="12"/>
  <c r="D151" i="12"/>
  <c r="B151" i="12"/>
  <c r="C151" i="12" s="1"/>
  <c r="A151" i="12"/>
  <c r="I150" i="12"/>
  <c r="D150" i="12"/>
  <c r="B150" i="12"/>
  <c r="C150" i="12" s="1"/>
  <c r="A150" i="12"/>
  <c r="I149" i="12"/>
  <c r="D149" i="12"/>
  <c r="B149" i="12"/>
  <c r="C149" i="12" s="1"/>
  <c r="A149" i="12"/>
  <c r="I148" i="12"/>
  <c r="D148" i="12"/>
  <c r="B148" i="12"/>
  <c r="C148" i="12" s="1"/>
  <c r="A148" i="12"/>
  <c r="I147" i="12"/>
  <c r="D147" i="12"/>
  <c r="B147" i="12"/>
  <c r="C147" i="12" s="1"/>
  <c r="A147" i="12"/>
  <c r="I146" i="12"/>
  <c r="D146" i="12"/>
  <c r="B146" i="12"/>
  <c r="C146" i="12" s="1"/>
  <c r="A146" i="12"/>
  <c r="I145" i="12"/>
  <c r="D145" i="12"/>
  <c r="B145" i="12"/>
  <c r="C145" i="12" s="1"/>
  <c r="A145" i="12"/>
  <c r="I144" i="12"/>
  <c r="D144" i="12"/>
  <c r="B144" i="12"/>
  <c r="C144" i="12" s="1"/>
  <c r="A144" i="12"/>
  <c r="I143" i="12"/>
  <c r="D143" i="12"/>
  <c r="B143" i="12"/>
  <c r="C143" i="12" s="1"/>
  <c r="A143" i="12"/>
  <c r="I142" i="12"/>
  <c r="D142" i="12"/>
  <c r="B142" i="12"/>
  <c r="C142" i="12" s="1"/>
  <c r="A142" i="12"/>
  <c r="I141" i="12"/>
  <c r="D141" i="12"/>
  <c r="B141" i="12"/>
  <c r="C141" i="12" s="1"/>
  <c r="A141" i="12"/>
  <c r="I140" i="12"/>
  <c r="D140" i="12"/>
  <c r="B140" i="12"/>
  <c r="C140" i="12" s="1"/>
  <c r="A140" i="12"/>
  <c r="I139" i="12"/>
  <c r="D139" i="12"/>
  <c r="B139" i="12"/>
  <c r="C139" i="12" s="1"/>
  <c r="A139" i="12"/>
  <c r="I138" i="12"/>
  <c r="D138" i="12"/>
  <c r="B138" i="12"/>
  <c r="C138" i="12" s="1"/>
  <c r="A138" i="12"/>
  <c r="I137" i="12"/>
  <c r="D137" i="12"/>
  <c r="B137" i="12"/>
  <c r="C137" i="12" s="1"/>
  <c r="A137" i="12"/>
  <c r="I136" i="12"/>
  <c r="D136" i="12"/>
  <c r="B136" i="12"/>
  <c r="C136" i="12" s="1"/>
  <c r="A136" i="12"/>
  <c r="I135" i="12"/>
  <c r="D135" i="12"/>
  <c r="B135" i="12"/>
  <c r="C135" i="12" s="1"/>
  <c r="A135" i="12"/>
  <c r="I134" i="12"/>
  <c r="D134" i="12"/>
  <c r="B134" i="12"/>
  <c r="C134" i="12" s="1"/>
  <c r="A134" i="12"/>
  <c r="I133" i="12"/>
  <c r="D133" i="12"/>
  <c r="H133" i="12" s="1"/>
  <c r="B133" i="12"/>
  <c r="C133" i="12" s="1"/>
  <c r="A133" i="12"/>
  <c r="I132" i="12"/>
  <c r="D132" i="12"/>
  <c r="H132" i="12" s="1"/>
  <c r="B132" i="12"/>
  <c r="C132" i="12" s="1"/>
  <c r="A132" i="12"/>
  <c r="I131" i="12"/>
  <c r="D131" i="12"/>
  <c r="H131" i="12" s="1"/>
  <c r="B131" i="12"/>
  <c r="C131" i="12" s="1"/>
  <c r="A131" i="12"/>
  <c r="I130" i="12"/>
  <c r="D130" i="12"/>
  <c r="B130" i="12"/>
  <c r="C130" i="12" s="1"/>
  <c r="A130" i="12"/>
  <c r="I129" i="12"/>
  <c r="D129" i="12"/>
  <c r="H129" i="12" s="1"/>
  <c r="B129" i="12"/>
  <c r="C129" i="12" s="1"/>
  <c r="A129" i="12"/>
  <c r="I128" i="12"/>
  <c r="D128" i="12"/>
  <c r="H128" i="12" s="1"/>
  <c r="B128" i="12"/>
  <c r="C128" i="12" s="1"/>
  <c r="A128" i="12"/>
  <c r="I127" i="12"/>
  <c r="D127" i="12"/>
  <c r="H127" i="12" s="1"/>
  <c r="B127" i="12"/>
  <c r="C127" i="12" s="1"/>
  <c r="A127" i="12"/>
  <c r="I126" i="12"/>
  <c r="D126" i="12"/>
  <c r="B126" i="12"/>
  <c r="C126" i="12" s="1"/>
  <c r="A126" i="12"/>
  <c r="I125" i="12"/>
  <c r="D125" i="12"/>
  <c r="H125" i="12" s="1"/>
  <c r="B125" i="12"/>
  <c r="C125" i="12" s="1"/>
  <c r="A125" i="12"/>
  <c r="I124" i="12"/>
  <c r="D124" i="12"/>
  <c r="H124" i="12" s="1"/>
  <c r="B124" i="12"/>
  <c r="C124" i="12" s="1"/>
  <c r="A124" i="12"/>
  <c r="I123" i="12"/>
  <c r="D123" i="12"/>
  <c r="H123" i="12" s="1"/>
  <c r="B123" i="12"/>
  <c r="C123" i="12" s="1"/>
  <c r="A123" i="12"/>
  <c r="I122" i="12"/>
  <c r="D122" i="12"/>
  <c r="B122" i="12"/>
  <c r="C122" i="12" s="1"/>
  <c r="A122" i="12"/>
  <c r="I121" i="12"/>
  <c r="D121" i="12"/>
  <c r="H121" i="12" s="1"/>
  <c r="B121" i="12"/>
  <c r="C121" i="12" s="1"/>
  <c r="A121" i="12"/>
  <c r="I120" i="12"/>
  <c r="D120" i="12"/>
  <c r="H120" i="12" s="1"/>
  <c r="B120" i="12"/>
  <c r="C120" i="12" s="1"/>
  <c r="A120" i="12"/>
  <c r="I119" i="12"/>
  <c r="D119" i="12"/>
  <c r="B119" i="12"/>
  <c r="C119" i="12" s="1"/>
  <c r="A119" i="12"/>
  <c r="I118" i="12"/>
  <c r="D118" i="12"/>
  <c r="B118" i="12"/>
  <c r="C118" i="12" s="1"/>
  <c r="A118" i="12"/>
  <c r="I117" i="12"/>
  <c r="D117" i="12"/>
  <c r="H117" i="12" s="1"/>
  <c r="B117" i="12"/>
  <c r="C117" i="12" s="1"/>
  <c r="A117" i="12"/>
  <c r="I116" i="12"/>
  <c r="D116" i="12"/>
  <c r="H116" i="12" s="1"/>
  <c r="B116" i="12"/>
  <c r="C116" i="12" s="1"/>
  <c r="A116" i="12"/>
  <c r="I115" i="12"/>
  <c r="D115" i="12"/>
  <c r="H115" i="12" s="1"/>
  <c r="B115" i="12"/>
  <c r="C115" i="12" s="1"/>
  <c r="A115" i="12"/>
  <c r="I114" i="12"/>
  <c r="D114" i="12"/>
  <c r="B114" i="12"/>
  <c r="C114" i="12" s="1"/>
  <c r="A114" i="12"/>
  <c r="I113" i="12"/>
  <c r="D113" i="12"/>
  <c r="H113" i="12" s="1"/>
  <c r="B113" i="12"/>
  <c r="C113" i="12" s="1"/>
  <c r="A113" i="12"/>
  <c r="I112" i="12"/>
  <c r="D112" i="12"/>
  <c r="H112" i="12" s="1"/>
  <c r="B112" i="12"/>
  <c r="C112" i="12" s="1"/>
  <c r="A112" i="12"/>
  <c r="I111" i="12"/>
  <c r="D111" i="12"/>
  <c r="H111" i="12" s="1"/>
  <c r="B111" i="12"/>
  <c r="C111" i="12" s="1"/>
  <c r="A111" i="12"/>
  <c r="I110" i="12"/>
  <c r="D110" i="12"/>
  <c r="B110" i="12"/>
  <c r="C110" i="12" s="1"/>
  <c r="A110" i="12"/>
  <c r="I109" i="12"/>
  <c r="D109" i="12"/>
  <c r="H109" i="12" s="1"/>
  <c r="B109" i="12"/>
  <c r="C109" i="12" s="1"/>
  <c r="A109" i="12"/>
  <c r="I108" i="12"/>
  <c r="D108" i="12"/>
  <c r="H108" i="12" s="1"/>
  <c r="B108" i="12"/>
  <c r="C108" i="12" s="1"/>
  <c r="A108" i="12"/>
  <c r="I107" i="12"/>
  <c r="D107" i="12"/>
  <c r="H107" i="12" s="1"/>
  <c r="B107" i="12"/>
  <c r="C107" i="12" s="1"/>
  <c r="A107" i="12"/>
  <c r="I106" i="12"/>
  <c r="D106" i="12"/>
  <c r="B106" i="12"/>
  <c r="C106" i="12" s="1"/>
  <c r="A106" i="12"/>
  <c r="I105" i="12"/>
  <c r="D105" i="12"/>
  <c r="H105" i="12" s="1"/>
  <c r="B105" i="12"/>
  <c r="C105" i="12" s="1"/>
  <c r="A105" i="12"/>
  <c r="I104" i="12"/>
  <c r="D104" i="12"/>
  <c r="H104" i="12" s="1"/>
  <c r="B104" i="12"/>
  <c r="C104" i="12" s="1"/>
  <c r="A104" i="12"/>
  <c r="I103" i="12"/>
  <c r="D103" i="12"/>
  <c r="H103" i="12" s="1"/>
  <c r="B103" i="12"/>
  <c r="C103" i="12" s="1"/>
  <c r="A103" i="12"/>
  <c r="I102" i="12"/>
  <c r="D102" i="12"/>
  <c r="B102" i="12"/>
  <c r="C102" i="12" s="1"/>
  <c r="A102" i="12"/>
  <c r="I101" i="12"/>
  <c r="D101" i="12"/>
  <c r="H101" i="12" s="1"/>
  <c r="B101" i="12"/>
  <c r="C101" i="12" s="1"/>
  <c r="A101" i="12"/>
  <c r="I100" i="12"/>
  <c r="D100" i="12"/>
  <c r="H100" i="12" s="1"/>
  <c r="B100" i="12"/>
  <c r="C100" i="12" s="1"/>
  <c r="A100" i="12"/>
  <c r="I99" i="12"/>
  <c r="D99" i="12"/>
  <c r="H99" i="12" s="1"/>
  <c r="B99" i="12"/>
  <c r="C99" i="12" s="1"/>
  <c r="A99" i="12"/>
  <c r="I98" i="12"/>
  <c r="D98" i="12"/>
  <c r="B98" i="12"/>
  <c r="C98" i="12" s="1"/>
  <c r="A98" i="12"/>
  <c r="I97" i="12"/>
  <c r="D97" i="12"/>
  <c r="B97" i="12"/>
  <c r="C97" i="12" s="1"/>
  <c r="A97" i="12"/>
  <c r="I96" i="12"/>
  <c r="D96" i="12"/>
  <c r="E96" i="12" s="1"/>
  <c r="B96" i="12"/>
  <c r="C96" i="12" s="1"/>
  <c r="A96" i="12"/>
  <c r="I95" i="12"/>
  <c r="D95" i="12"/>
  <c r="E95" i="12" s="1"/>
  <c r="B95" i="12"/>
  <c r="C95" i="12" s="1"/>
  <c r="A95" i="12"/>
  <c r="I94" i="12"/>
  <c r="D94" i="12"/>
  <c r="B94" i="12"/>
  <c r="C94" i="12" s="1"/>
  <c r="A94" i="12"/>
  <c r="I93" i="12"/>
  <c r="D93" i="12"/>
  <c r="H93" i="12" s="1"/>
  <c r="B93" i="12"/>
  <c r="C93" i="12" s="1"/>
  <c r="A93" i="12"/>
  <c r="I92" i="12"/>
  <c r="D92" i="12"/>
  <c r="B92" i="12"/>
  <c r="C92" i="12" s="1"/>
  <c r="A92" i="12"/>
  <c r="I91" i="12"/>
  <c r="D91" i="12"/>
  <c r="B91" i="12"/>
  <c r="C91" i="12" s="1"/>
  <c r="A91" i="12"/>
  <c r="I90" i="12"/>
  <c r="D90" i="12"/>
  <c r="B90" i="12"/>
  <c r="C90" i="12" s="1"/>
  <c r="A90" i="12"/>
  <c r="I89" i="12"/>
  <c r="H89" i="12"/>
  <c r="D89" i="12"/>
  <c r="E89" i="12" s="1"/>
  <c r="B89" i="12"/>
  <c r="C89" i="12" s="1"/>
  <c r="A89" i="12"/>
  <c r="I88" i="12"/>
  <c r="D88" i="12"/>
  <c r="E88" i="12" s="1"/>
  <c r="B88" i="12"/>
  <c r="C88" i="12" s="1"/>
  <c r="A88" i="12"/>
  <c r="I87" i="12"/>
  <c r="D87" i="12"/>
  <c r="E87" i="12" s="1"/>
  <c r="B87" i="12"/>
  <c r="C87" i="12" s="1"/>
  <c r="A87" i="12"/>
  <c r="I86" i="12"/>
  <c r="D86" i="12"/>
  <c r="B86" i="12"/>
  <c r="C86" i="12" s="1"/>
  <c r="A86" i="12"/>
  <c r="I85" i="12"/>
  <c r="D85" i="12"/>
  <c r="H85" i="12" s="1"/>
  <c r="B85" i="12"/>
  <c r="C85" i="12" s="1"/>
  <c r="A85" i="12"/>
  <c r="I84" i="12"/>
  <c r="D84" i="12"/>
  <c r="B84" i="12"/>
  <c r="C84" i="12" s="1"/>
  <c r="A84" i="12"/>
  <c r="I83" i="12"/>
  <c r="D83" i="12"/>
  <c r="B83" i="12"/>
  <c r="C83" i="12" s="1"/>
  <c r="A83" i="12"/>
  <c r="I82" i="12"/>
  <c r="D82" i="12"/>
  <c r="B82" i="12"/>
  <c r="C82" i="12" s="1"/>
  <c r="A82" i="12"/>
  <c r="I81" i="12"/>
  <c r="D81" i="12"/>
  <c r="H81" i="12" s="1"/>
  <c r="B81" i="12"/>
  <c r="C81" i="12" s="1"/>
  <c r="A81" i="12"/>
  <c r="I80" i="12"/>
  <c r="D80" i="12"/>
  <c r="E80" i="12" s="1"/>
  <c r="B80" i="12"/>
  <c r="C80" i="12" s="1"/>
  <c r="A80" i="12"/>
  <c r="I79" i="12"/>
  <c r="D79" i="12"/>
  <c r="E79" i="12" s="1"/>
  <c r="B79" i="12"/>
  <c r="C79" i="12" s="1"/>
  <c r="A79" i="12"/>
  <c r="I78" i="12"/>
  <c r="D78" i="12"/>
  <c r="B78" i="12"/>
  <c r="C78" i="12" s="1"/>
  <c r="A78" i="12"/>
  <c r="I77" i="12"/>
  <c r="D77" i="12"/>
  <c r="B77" i="12"/>
  <c r="C77" i="12" s="1"/>
  <c r="A77" i="12"/>
  <c r="I76" i="12"/>
  <c r="D76" i="12"/>
  <c r="B76" i="12"/>
  <c r="C76" i="12" s="1"/>
  <c r="A76" i="12"/>
  <c r="I75" i="12"/>
  <c r="D75" i="12"/>
  <c r="B75" i="12"/>
  <c r="C75" i="12" s="1"/>
  <c r="A75" i="12"/>
  <c r="I74" i="12"/>
  <c r="D74" i="12"/>
  <c r="B74" i="12"/>
  <c r="C74" i="12" s="1"/>
  <c r="A74" i="12"/>
  <c r="I73" i="12"/>
  <c r="D73" i="12"/>
  <c r="H73" i="12" s="1"/>
  <c r="B73" i="12"/>
  <c r="C73" i="12" s="1"/>
  <c r="A73" i="12"/>
  <c r="I72" i="12"/>
  <c r="D72" i="12"/>
  <c r="E72" i="12" s="1"/>
  <c r="B72" i="12"/>
  <c r="C72" i="12" s="1"/>
  <c r="A72" i="12"/>
  <c r="I71" i="12"/>
  <c r="D71" i="12"/>
  <c r="E71" i="12" s="1"/>
  <c r="B71" i="12"/>
  <c r="C71" i="12" s="1"/>
  <c r="A71" i="12"/>
  <c r="I70" i="12"/>
  <c r="D70" i="12"/>
  <c r="B70" i="12"/>
  <c r="C70" i="12" s="1"/>
  <c r="A70" i="12"/>
  <c r="I69" i="12"/>
  <c r="D69" i="12"/>
  <c r="H69" i="12" s="1"/>
  <c r="B69" i="12"/>
  <c r="C69" i="12" s="1"/>
  <c r="A69" i="12"/>
  <c r="I68" i="12"/>
  <c r="D68" i="12"/>
  <c r="B68" i="12"/>
  <c r="C68" i="12" s="1"/>
  <c r="A68" i="12"/>
  <c r="I67" i="12"/>
  <c r="D67" i="12"/>
  <c r="B67" i="12"/>
  <c r="C67" i="12" s="1"/>
  <c r="A67" i="12"/>
  <c r="I66" i="12"/>
  <c r="D66" i="12"/>
  <c r="B66" i="12"/>
  <c r="C66" i="12" s="1"/>
  <c r="A66" i="12"/>
  <c r="I65" i="12"/>
  <c r="D65" i="12"/>
  <c r="H65" i="12" s="1"/>
  <c r="B65" i="12"/>
  <c r="C65" i="12" s="1"/>
  <c r="A65" i="12"/>
  <c r="I64" i="12"/>
  <c r="D64" i="12"/>
  <c r="E64" i="12" s="1"/>
  <c r="B64" i="12"/>
  <c r="C64" i="12" s="1"/>
  <c r="A64" i="12"/>
  <c r="I63" i="12"/>
  <c r="D63" i="12"/>
  <c r="E63" i="12" s="1"/>
  <c r="B63" i="12"/>
  <c r="C63" i="12" s="1"/>
  <c r="A63" i="12"/>
  <c r="I62" i="12"/>
  <c r="D62" i="12"/>
  <c r="B62" i="12"/>
  <c r="C62" i="12" s="1"/>
  <c r="A62" i="12"/>
  <c r="I61" i="12"/>
  <c r="D61" i="12"/>
  <c r="H61" i="12" s="1"/>
  <c r="B61" i="12"/>
  <c r="C61" i="12" s="1"/>
  <c r="A61" i="12"/>
  <c r="I60" i="12"/>
  <c r="D60" i="12"/>
  <c r="B60" i="12"/>
  <c r="C60" i="12" s="1"/>
  <c r="A60" i="12"/>
  <c r="I59" i="12"/>
  <c r="D59" i="12"/>
  <c r="B59" i="12"/>
  <c r="C59" i="12" s="1"/>
  <c r="A59" i="12"/>
  <c r="I58" i="12"/>
  <c r="D58" i="12"/>
  <c r="B58" i="12"/>
  <c r="C58" i="12" s="1"/>
  <c r="A58" i="12"/>
  <c r="I57" i="12"/>
  <c r="D57" i="12"/>
  <c r="B57" i="12"/>
  <c r="C57" i="12" s="1"/>
  <c r="A57" i="12"/>
  <c r="I56" i="12"/>
  <c r="D56" i="12"/>
  <c r="E56" i="12" s="1"/>
  <c r="B56" i="12"/>
  <c r="C56" i="12" s="1"/>
  <c r="A56" i="12"/>
  <c r="I55" i="12"/>
  <c r="D55" i="12"/>
  <c r="E55" i="12" s="1"/>
  <c r="B55" i="12"/>
  <c r="C55" i="12" s="1"/>
  <c r="A55" i="12"/>
  <c r="I54" i="12"/>
  <c r="D54" i="12"/>
  <c r="B54" i="12"/>
  <c r="C54" i="12" s="1"/>
  <c r="A54" i="12"/>
  <c r="I53" i="12"/>
  <c r="D53" i="12"/>
  <c r="B53" i="12"/>
  <c r="C53" i="12" s="1"/>
  <c r="A53" i="12"/>
  <c r="I52" i="12"/>
  <c r="D52" i="12"/>
  <c r="B52" i="12"/>
  <c r="C52" i="12" s="1"/>
  <c r="A52" i="12"/>
  <c r="I51" i="12"/>
  <c r="D51" i="12"/>
  <c r="B51" i="12"/>
  <c r="C51" i="12" s="1"/>
  <c r="A51" i="12"/>
  <c r="I50" i="12"/>
  <c r="D50" i="12"/>
  <c r="B50" i="12"/>
  <c r="C50" i="12" s="1"/>
  <c r="A50" i="12"/>
  <c r="I49" i="12"/>
  <c r="D49" i="12"/>
  <c r="B49" i="12"/>
  <c r="C49" i="12" s="1"/>
  <c r="A49" i="12"/>
  <c r="I48" i="12"/>
  <c r="D48" i="12"/>
  <c r="E48" i="12" s="1"/>
  <c r="B48" i="12"/>
  <c r="C48" i="12" s="1"/>
  <c r="A48" i="12"/>
  <c r="I47" i="12"/>
  <c r="D47" i="12"/>
  <c r="E47" i="12" s="1"/>
  <c r="B47" i="12"/>
  <c r="C47" i="12" s="1"/>
  <c r="A47" i="12"/>
  <c r="I46" i="12"/>
  <c r="D46" i="12"/>
  <c r="B46" i="12"/>
  <c r="C46" i="12" s="1"/>
  <c r="A46" i="12"/>
  <c r="I45" i="12"/>
  <c r="D45" i="12"/>
  <c r="B45" i="12"/>
  <c r="C45" i="12" s="1"/>
  <c r="A45" i="12"/>
  <c r="I44" i="12"/>
  <c r="D44" i="12"/>
  <c r="B44" i="12"/>
  <c r="C44" i="12" s="1"/>
  <c r="A44" i="12"/>
  <c r="I43" i="12"/>
  <c r="D43" i="12"/>
  <c r="B43" i="12"/>
  <c r="C43" i="12" s="1"/>
  <c r="A43" i="12"/>
  <c r="I42" i="12"/>
  <c r="D42" i="12"/>
  <c r="B42" i="12"/>
  <c r="C42" i="12" s="1"/>
  <c r="A42" i="12"/>
  <c r="I41" i="12"/>
  <c r="D41" i="12"/>
  <c r="H41" i="12" s="1"/>
  <c r="B41" i="12"/>
  <c r="C41" i="12" s="1"/>
  <c r="A41" i="12"/>
  <c r="I40" i="12"/>
  <c r="D40" i="12"/>
  <c r="E40" i="12" s="1"/>
  <c r="B40" i="12"/>
  <c r="C40" i="12" s="1"/>
  <c r="A40" i="12"/>
  <c r="I39" i="12"/>
  <c r="D39" i="12"/>
  <c r="E39" i="12" s="1"/>
  <c r="B39" i="12"/>
  <c r="C39" i="12" s="1"/>
  <c r="A39" i="12"/>
  <c r="I38" i="12"/>
  <c r="D38" i="12"/>
  <c r="B38" i="12"/>
  <c r="C38" i="12" s="1"/>
  <c r="A38" i="12"/>
  <c r="I37" i="12"/>
  <c r="D37" i="12"/>
  <c r="E37" i="12" s="1"/>
  <c r="B37" i="12"/>
  <c r="C37" i="12" s="1"/>
  <c r="A37" i="12"/>
  <c r="I36" i="12"/>
  <c r="D36" i="12"/>
  <c r="B36" i="12"/>
  <c r="C36" i="12" s="1"/>
  <c r="A36" i="12"/>
  <c r="I35" i="12"/>
  <c r="D35" i="12"/>
  <c r="B35" i="12"/>
  <c r="C35" i="12" s="1"/>
  <c r="A35" i="12"/>
  <c r="I34" i="12"/>
  <c r="D34" i="12"/>
  <c r="B34" i="12"/>
  <c r="C34" i="12" s="1"/>
  <c r="A34" i="12"/>
  <c r="I33" i="12"/>
  <c r="D33" i="12"/>
  <c r="E33" i="12" s="1"/>
  <c r="B33" i="12"/>
  <c r="C33" i="12" s="1"/>
  <c r="A33" i="12"/>
  <c r="I32" i="12"/>
  <c r="D32" i="12"/>
  <c r="E32" i="12" s="1"/>
  <c r="B32" i="12"/>
  <c r="C32" i="12" s="1"/>
  <c r="A32" i="12"/>
  <c r="I31" i="12"/>
  <c r="D31" i="12"/>
  <c r="B31" i="12"/>
  <c r="C31" i="12" s="1"/>
  <c r="A31" i="12"/>
  <c r="I30" i="12"/>
  <c r="D30" i="12"/>
  <c r="H30" i="12" s="1"/>
  <c r="B30" i="12"/>
  <c r="C30" i="12" s="1"/>
  <c r="A30" i="12"/>
  <c r="I29" i="12"/>
  <c r="D29" i="12"/>
  <c r="E29" i="12" s="1"/>
  <c r="B29" i="12"/>
  <c r="C29" i="12" s="1"/>
  <c r="A29" i="12"/>
  <c r="I28" i="12"/>
  <c r="D28" i="12"/>
  <c r="B28" i="12"/>
  <c r="C28" i="12" s="1"/>
  <c r="A28" i="12"/>
  <c r="I27" i="12"/>
  <c r="D27" i="12"/>
  <c r="E27" i="12" s="1"/>
  <c r="B27" i="12"/>
  <c r="C27" i="12" s="1"/>
  <c r="A27" i="12"/>
  <c r="I26" i="12"/>
  <c r="D26" i="12"/>
  <c r="H26" i="12" s="1"/>
  <c r="B26" i="12"/>
  <c r="C26" i="12" s="1"/>
  <c r="A26" i="12"/>
  <c r="I25" i="12"/>
  <c r="D25" i="12"/>
  <c r="B25" i="12"/>
  <c r="C25" i="12" s="1"/>
  <c r="A25" i="12"/>
  <c r="I24" i="12"/>
  <c r="D24" i="12"/>
  <c r="B24" i="12"/>
  <c r="C24" i="12" s="1"/>
  <c r="A24" i="12"/>
  <c r="I23" i="12"/>
  <c r="D23" i="12"/>
  <c r="E23" i="12" s="1"/>
  <c r="B23" i="12"/>
  <c r="C23" i="12" s="1"/>
  <c r="A23" i="12"/>
  <c r="I22" i="12"/>
  <c r="D22" i="12"/>
  <c r="B22" i="12"/>
  <c r="C22" i="12" s="1"/>
  <c r="A22" i="12"/>
  <c r="I21" i="12"/>
  <c r="D21" i="12"/>
  <c r="E21" i="12" s="1"/>
  <c r="B21" i="12"/>
  <c r="C21" i="12" s="1"/>
  <c r="A21" i="12"/>
  <c r="I20" i="12"/>
  <c r="D20" i="12"/>
  <c r="E20" i="12" s="1"/>
  <c r="B20" i="12"/>
  <c r="C20" i="12" s="1"/>
  <c r="A20" i="12"/>
  <c r="I19" i="12"/>
  <c r="D19" i="12"/>
  <c r="B19" i="12"/>
  <c r="C19" i="12" s="1"/>
  <c r="A19" i="12"/>
  <c r="I18" i="12"/>
  <c r="D18" i="12"/>
  <c r="B18" i="12"/>
  <c r="C18" i="12" s="1"/>
  <c r="A18" i="12"/>
  <c r="I17" i="12"/>
  <c r="D17" i="12"/>
  <c r="B17" i="12"/>
  <c r="C17" i="12" s="1"/>
  <c r="A17" i="12"/>
  <c r="I16" i="12"/>
  <c r="D16" i="12"/>
  <c r="B16" i="12"/>
  <c r="C16" i="12" s="1"/>
  <c r="A16" i="12"/>
  <c r="I15" i="12"/>
  <c r="D15" i="12"/>
  <c r="B15" i="12"/>
  <c r="C15" i="12" s="1"/>
  <c r="A15" i="12"/>
  <c r="I14" i="12"/>
  <c r="D14" i="12"/>
  <c r="H14" i="12" s="1"/>
  <c r="B14" i="12"/>
  <c r="C14" i="12" s="1"/>
  <c r="A14" i="12"/>
  <c r="I13" i="12"/>
  <c r="D13" i="12"/>
  <c r="H13" i="12" s="1"/>
  <c r="B13" i="12"/>
  <c r="C13" i="12" s="1"/>
  <c r="A13" i="12"/>
  <c r="I12" i="12"/>
  <c r="D12" i="12"/>
  <c r="B12" i="12"/>
  <c r="C12" i="12" s="1"/>
  <c r="A12" i="12"/>
  <c r="I11" i="12"/>
  <c r="D11" i="12"/>
  <c r="E11" i="12" s="1"/>
  <c r="B11" i="12"/>
  <c r="C11" i="12" s="1"/>
  <c r="A11" i="12"/>
  <c r="I10" i="12"/>
  <c r="D10" i="12"/>
  <c r="H10" i="12" s="1"/>
  <c r="B10" i="12"/>
  <c r="C10" i="12" s="1"/>
  <c r="A10" i="12"/>
  <c r="I9" i="12"/>
  <c r="D9" i="12"/>
  <c r="E9" i="12" s="1"/>
  <c r="B9" i="12"/>
  <c r="C9" i="12" s="1"/>
  <c r="A9" i="12"/>
  <c r="I8" i="12"/>
  <c r="D8" i="12"/>
  <c r="B8" i="12"/>
  <c r="C8" i="12" s="1"/>
  <c r="A8" i="12"/>
  <c r="I7" i="12"/>
  <c r="D7" i="12"/>
  <c r="B7" i="12"/>
  <c r="C7" i="12" s="1"/>
  <c r="A7" i="12"/>
  <c r="I6" i="12"/>
  <c r="D6" i="12"/>
  <c r="B6" i="12"/>
  <c r="C6" i="12" s="1"/>
  <c r="A6" i="12"/>
  <c r="G3" i="12"/>
  <c r="F3" i="12"/>
  <c r="E3" i="12"/>
  <c r="D3" i="12"/>
  <c r="C3" i="12"/>
  <c r="B3" i="12"/>
  <c r="A3" i="12"/>
  <c r="G1" i="12"/>
  <c r="F1" i="12"/>
  <c r="I151" i="11"/>
  <c r="D151" i="11"/>
  <c r="E151" i="11" s="1"/>
  <c r="B151" i="11"/>
  <c r="C151" i="11" s="1"/>
  <c r="A151" i="11"/>
  <c r="I150" i="11"/>
  <c r="D150" i="11"/>
  <c r="E150" i="11" s="1"/>
  <c r="B150" i="11"/>
  <c r="C150" i="11" s="1"/>
  <c r="A150" i="11"/>
  <c r="I149" i="11"/>
  <c r="D149" i="11"/>
  <c r="H149" i="11" s="1"/>
  <c r="B149" i="11"/>
  <c r="C149" i="11" s="1"/>
  <c r="A149" i="11"/>
  <c r="I148" i="11"/>
  <c r="D148" i="11"/>
  <c r="E148" i="11" s="1"/>
  <c r="B148" i="11"/>
  <c r="C148" i="11" s="1"/>
  <c r="A148" i="11"/>
  <c r="I147" i="11"/>
  <c r="D147" i="11"/>
  <c r="E147" i="11" s="1"/>
  <c r="B147" i="11"/>
  <c r="C147" i="11" s="1"/>
  <c r="A147" i="11"/>
  <c r="I146" i="11"/>
  <c r="D146" i="11"/>
  <c r="B146" i="11"/>
  <c r="C146" i="11" s="1"/>
  <c r="A146" i="11"/>
  <c r="I145" i="11"/>
  <c r="D145" i="11"/>
  <c r="H145" i="11" s="1"/>
  <c r="B145" i="11"/>
  <c r="C145" i="11" s="1"/>
  <c r="A145" i="11"/>
  <c r="I144" i="11"/>
  <c r="D144" i="11"/>
  <c r="H144" i="11" s="1"/>
  <c r="B144" i="11"/>
  <c r="C144" i="11" s="1"/>
  <c r="A144" i="11"/>
  <c r="I143" i="11"/>
  <c r="D143" i="11"/>
  <c r="B143" i="11"/>
  <c r="C143" i="11" s="1"/>
  <c r="A143" i="11"/>
  <c r="I142" i="11"/>
  <c r="D142" i="11"/>
  <c r="H142" i="11" s="1"/>
  <c r="B142" i="11"/>
  <c r="C142" i="11" s="1"/>
  <c r="A142" i="11"/>
  <c r="I141" i="11"/>
  <c r="D141" i="11"/>
  <c r="H141" i="11" s="1"/>
  <c r="B141" i="11"/>
  <c r="C141" i="11" s="1"/>
  <c r="A141" i="11"/>
  <c r="I140" i="11"/>
  <c r="D140" i="11"/>
  <c r="H140" i="11" s="1"/>
  <c r="B140" i="11"/>
  <c r="C140" i="11" s="1"/>
  <c r="A140" i="11"/>
  <c r="I139" i="11"/>
  <c r="D139" i="11"/>
  <c r="H139" i="11" s="1"/>
  <c r="B139" i="11"/>
  <c r="C139" i="11" s="1"/>
  <c r="A139" i="11"/>
  <c r="I138" i="11"/>
  <c r="D138" i="11"/>
  <c r="B138" i="11"/>
  <c r="C138" i="11" s="1"/>
  <c r="A138" i="11"/>
  <c r="I137" i="11"/>
  <c r="D137" i="11"/>
  <c r="H137" i="11" s="1"/>
  <c r="B137" i="11"/>
  <c r="C137" i="11" s="1"/>
  <c r="A137" i="11"/>
  <c r="I136" i="11"/>
  <c r="D136" i="11"/>
  <c r="H136" i="11" s="1"/>
  <c r="B136" i="11"/>
  <c r="C136" i="11" s="1"/>
  <c r="A136" i="11"/>
  <c r="I135" i="11"/>
  <c r="D135" i="11"/>
  <c r="B135" i="11"/>
  <c r="C135" i="11" s="1"/>
  <c r="A135" i="11"/>
  <c r="I134" i="11"/>
  <c r="E134" i="11"/>
  <c r="D134" i="11"/>
  <c r="H134" i="11" s="1"/>
  <c r="B134" i="11"/>
  <c r="C134" i="11" s="1"/>
  <c r="A134" i="11"/>
  <c r="I133" i="11"/>
  <c r="D133" i="11"/>
  <c r="B133" i="11"/>
  <c r="C133" i="11" s="1"/>
  <c r="A133" i="11"/>
  <c r="I132" i="11"/>
  <c r="D132" i="11"/>
  <c r="H132" i="11" s="1"/>
  <c r="B132" i="11"/>
  <c r="C132" i="11" s="1"/>
  <c r="A132" i="11"/>
  <c r="I131" i="11"/>
  <c r="D131" i="11"/>
  <c r="B131" i="11"/>
  <c r="C131" i="11" s="1"/>
  <c r="A131" i="11"/>
  <c r="I130" i="11"/>
  <c r="D130" i="11"/>
  <c r="B130" i="11"/>
  <c r="C130" i="11" s="1"/>
  <c r="A130" i="11"/>
  <c r="I129" i="11"/>
  <c r="D129" i="11"/>
  <c r="H129" i="11" s="1"/>
  <c r="B129" i="11"/>
  <c r="C129" i="11" s="1"/>
  <c r="A129" i="11"/>
  <c r="I128" i="11"/>
  <c r="D128" i="11"/>
  <c r="H128" i="11" s="1"/>
  <c r="B128" i="11"/>
  <c r="C128" i="11" s="1"/>
  <c r="A128" i="11"/>
  <c r="I127" i="11"/>
  <c r="D127" i="11"/>
  <c r="E127" i="11" s="1"/>
  <c r="B127" i="11"/>
  <c r="C127" i="11" s="1"/>
  <c r="A127" i="11"/>
  <c r="I126" i="11"/>
  <c r="D126" i="11"/>
  <c r="B126" i="11"/>
  <c r="C126" i="11" s="1"/>
  <c r="A126" i="11"/>
  <c r="I125" i="11"/>
  <c r="D125" i="11"/>
  <c r="B125" i="11"/>
  <c r="C125" i="11" s="1"/>
  <c r="A125" i="11"/>
  <c r="I124" i="11"/>
  <c r="D124" i="11"/>
  <c r="H124" i="11" s="1"/>
  <c r="B124" i="11"/>
  <c r="C124" i="11" s="1"/>
  <c r="A124" i="11"/>
  <c r="I123" i="11"/>
  <c r="D123" i="11"/>
  <c r="B123" i="11"/>
  <c r="C123" i="11" s="1"/>
  <c r="A123" i="11"/>
  <c r="I122" i="11"/>
  <c r="D122" i="11"/>
  <c r="H122" i="11" s="1"/>
  <c r="B122" i="11"/>
  <c r="C122" i="11" s="1"/>
  <c r="A122" i="11"/>
  <c r="I121" i="11"/>
  <c r="D121" i="11"/>
  <c r="B121" i="11"/>
  <c r="C121" i="11" s="1"/>
  <c r="A121" i="11"/>
  <c r="I120" i="11"/>
  <c r="D120" i="11"/>
  <c r="H120" i="11" s="1"/>
  <c r="B120" i="11"/>
  <c r="C120" i="11" s="1"/>
  <c r="A120" i="11"/>
  <c r="I119" i="11"/>
  <c r="D119" i="11"/>
  <c r="E119" i="11" s="1"/>
  <c r="B119" i="11"/>
  <c r="C119" i="11" s="1"/>
  <c r="A119" i="11"/>
  <c r="I118" i="11"/>
  <c r="D118" i="11"/>
  <c r="B118" i="11"/>
  <c r="C118" i="11" s="1"/>
  <c r="A118" i="11"/>
  <c r="I117" i="11"/>
  <c r="D117" i="11"/>
  <c r="B117" i="11"/>
  <c r="C117" i="11" s="1"/>
  <c r="A117" i="11"/>
  <c r="I116" i="11"/>
  <c r="D116" i="11"/>
  <c r="E116" i="11" s="1"/>
  <c r="B116" i="11"/>
  <c r="C116" i="11" s="1"/>
  <c r="A116" i="11"/>
  <c r="I115" i="11"/>
  <c r="D115" i="11"/>
  <c r="H115" i="11" s="1"/>
  <c r="B115" i="11"/>
  <c r="C115" i="11" s="1"/>
  <c r="A115" i="11"/>
  <c r="I114" i="11"/>
  <c r="D114" i="11"/>
  <c r="H114" i="11" s="1"/>
  <c r="B114" i="11"/>
  <c r="C114" i="11" s="1"/>
  <c r="A114" i="11"/>
  <c r="I113" i="11"/>
  <c r="D113" i="11"/>
  <c r="C113" i="11"/>
  <c r="B113" i="11"/>
  <c r="A113" i="11"/>
  <c r="I112" i="11"/>
  <c r="D112" i="11"/>
  <c r="B112" i="11"/>
  <c r="C112" i="11" s="1"/>
  <c r="A112" i="11"/>
  <c r="I111" i="11"/>
  <c r="D111" i="11"/>
  <c r="E111" i="11" s="1"/>
  <c r="B111" i="11"/>
  <c r="C111" i="11" s="1"/>
  <c r="A111" i="11"/>
  <c r="I110" i="11"/>
  <c r="D110" i="11"/>
  <c r="E110" i="11" s="1"/>
  <c r="B110" i="11"/>
  <c r="C110" i="11" s="1"/>
  <c r="A110" i="11"/>
  <c r="I109" i="11"/>
  <c r="D109" i="11"/>
  <c r="H109" i="11" s="1"/>
  <c r="B109" i="11"/>
  <c r="C109" i="11" s="1"/>
  <c r="A109" i="11"/>
  <c r="I108" i="11"/>
  <c r="D108" i="11"/>
  <c r="B108" i="11"/>
  <c r="C108" i="11" s="1"/>
  <c r="A108" i="11"/>
  <c r="I107" i="11"/>
  <c r="D107" i="11"/>
  <c r="E107" i="11" s="1"/>
  <c r="B107" i="11"/>
  <c r="C107" i="11" s="1"/>
  <c r="A107" i="11"/>
  <c r="I106" i="11"/>
  <c r="D106" i="11"/>
  <c r="B106" i="11"/>
  <c r="C106" i="11" s="1"/>
  <c r="A106" i="11"/>
  <c r="I105" i="11"/>
  <c r="D105" i="11"/>
  <c r="B105" i="11"/>
  <c r="C105" i="11" s="1"/>
  <c r="A105" i="11"/>
  <c r="I104" i="11"/>
  <c r="D104" i="11"/>
  <c r="H104" i="11" s="1"/>
  <c r="B104" i="11"/>
  <c r="C104" i="11" s="1"/>
  <c r="A104" i="11"/>
  <c r="I103" i="11"/>
  <c r="D103" i="11"/>
  <c r="B103" i="11"/>
  <c r="C103" i="11" s="1"/>
  <c r="A103" i="11"/>
  <c r="I102" i="11"/>
  <c r="D102" i="11"/>
  <c r="B102" i="11"/>
  <c r="C102" i="11" s="1"/>
  <c r="A102" i="11"/>
  <c r="I101" i="11"/>
  <c r="D101" i="11"/>
  <c r="E101" i="11" s="1"/>
  <c r="B101" i="11"/>
  <c r="C101" i="11" s="1"/>
  <c r="A101" i="11"/>
  <c r="I100" i="11"/>
  <c r="D100" i="11"/>
  <c r="B100" i="11"/>
  <c r="C100" i="11" s="1"/>
  <c r="A100" i="11"/>
  <c r="I99" i="11"/>
  <c r="D99" i="11"/>
  <c r="H99" i="11" s="1"/>
  <c r="B99" i="11"/>
  <c r="C99" i="11" s="1"/>
  <c r="A99" i="11"/>
  <c r="I98" i="11"/>
  <c r="D98" i="11"/>
  <c r="H98" i="11" s="1"/>
  <c r="B98" i="11"/>
  <c r="C98" i="11" s="1"/>
  <c r="A98" i="11"/>
  <c r="I97" i="11"/>
  <c r="H97" i="11"/>
  <c r="D97" i="11"/>
  <c r="E97" i="11" s="1"/>
  <c r="B97" i="11"/>
  <c r="C97" i="11" s="1"/>
  <c r="A97" i="11"/>
  <c r="I96" i="11"/>
  <c r="D96" i="11"/>
  <c r="B96" i="11"/>
  <c r="C96" i="11" s="1"/>
  <c r="A96" i="11"/>
  <c r="I95" i="11"/>
  <c r="D95" i="11"/>
  <c r="E95" i="11" s="1"/>
  <c r="B95" i="11"/>
  <c r="C95" i="11" s="1"/>
  <c r="A95" i="11"/>
  <c r="I94" i="11"/>
  <c r="D94" i="11"/>
  <c r="H94" i="11" s="1"/>
  <c r="B94" i="11"/>
  <c r="C94" i="11" s="1"/>
  <c r="A94" i="11"/>
  <c r="I93" i="11"/>
  <c r="D93" i="11"/>
  <c r="H93" i="11" s="1"/>
  <c r="B93" i="11"/>
  <c r="C93" i="11" s="1"/>
  <c r="A93" i="11"/>
  <c r="I92" i="11"/>
  <c r="D92" i="11"/>
  <c r="H92" i="11" s="1"/>
  <c r="B92" i="11"/>
  <c r="C92" i="11" s="1"/>
  <c r="A92" i="11"/>
  <c r="I91" i="11"/>
  <c r="D91" i="11"/>
  <c r="H91" i="11" s="1"/>
  <c r="B91" i="11"/>
  <c r="C91" i="11" s="1"/>
  <c r="A91" i="11"/>
  <c r="I90" i="11"/>
  <c r="D90" i="11"/>
  <c r="B90" i="11"/>
  <c r="C90" i="11" s="1"/>
  <c r="A90" i="11"/>
  <c r="I89" i="11"/>
  <c r="D89" i="11"/>
  <c r="E89" i="11" s="1"/>
  <c r="B89" i="11"/>
  <c r="C89" i="11" s="1"/>
  <c r="A89" i="11"/>
  <c r="I88" i="11"/>
  <c r="D88" i="11"/>
  <c r="B88" i="11"/>
  <c r="C88" i="11" s="1"/>
  <c r="A88" i="11"/>
  <c r="I87" i="11"/>
  <c r="D87" i="11"/>
  <c r="B87" i="11"/>
  <c r="C87" i="11" s="1"/>
  <c r="A87" i="11"/>
  <c r="I86" i="11"/>
  <c r="D86" i="11"/>
  <c r="E86" i="11" s="1"/>
  <c r="B86" i="11"/>
  <c r="C86" i="11" s="1"/>
  <c r="A86" i="11"/>
  <c r="I85" i="11"/>
  <c r="D85" i="11"/>
  <c r="H85" i="11" s="1"/>
  <c r="B85" i="11"/>
  <c r="C85" i="11" s="1"/>
  <c r="A85" i="11"/>
  <c r="I84" i="11"/>
  <c r="D84" i="11"/>
  <c r="E84" i="11" s="1"/>
  <c r="B84" i="11"/>
  <c r="C84" i="11" s="1"/>
  <c r="A84" i="11"/>
  <c r="I83" i="11"/>
  <c r="D83" i="11"/>
  <c r="E83" i="11" s="1"/>
  <c r="B83" i="11"/>
  <c r="C83" i="11" s="1"/>
  <c r="A83" i="11"/>
  <c r="I82" i="11"/>
  <c r="D82" i="11"/>
  <c r="B82" i="11"/>
  <c r="C82" i="11" s="1"/>
  <c r="A82" i="11"/>
  <c r="I81" i="11"/>
  <c r="D81" i="11"/>
  <c r="H81" i="11" s="1"/>
  <c r="B81" i="11"/>
  <c r="C81" i="11" s="1"/>
  <c r="A81" i="11"/>
  <c r="I80" i="11"/>
  <c r="D80" i="11"/>
  <c r="H80" i="11" s="1"/>
  <c r="B80" i="11"/>
  <c r="C80" i="11" s="1"/>
  <c r="A80" i="11"/>
  <c r="I79" i="11"/>
  <c r="D79" i="11"/>
  <c r="B79" i="11"/>
  <c r="C79" i="11" s="1"/>
  <c r="A79" i="11"/>
  <c r="I78" i="11"/>
  <c r="D78" i="11"/>
  <c r="H78" i="11" s="1"/>
  <c r="B78" i="11"/>
  <c r="C78" i="11" s="1"/>
  <c r="A78" i="11"/>
  <c r="I77" i="11"/>
  <c r="D77" i="11"/>
  <c r="E77" i="11" s="1"/>
  <c r="B77" i="11"/>
  <c r="C77" i="11" s="1"/>
  <c r="A77" i="11"/>
  <c r="I76" i="11"/>
  <c r="D76" i="11"/>
  <c r="H76" i="11" s="1"/>
  <c r="B76" i="11"/>
  <c r="C76" i="11" s="1"/>
  <c r="A76" i="11"/>
  <c r="I75" i="11"/>
  <c r="D75" i="11"/>
  <c r="E75" i="11" s="1"/>
  <c r="B75" i="11"/>
  <c r="C75" i="11" s="1"/>
  <c r="A75" i="11"/>
  <c r="I74" i="11"/>
  <c r="D74" i="11"/>
  <c r="H74" i="11" s="1"/>
  <c r="B74" i="11"/>
  <c r="C74" i="11" s="1"/>
  <c r="A74" i="11"/>
  <c r="I73" i="11"/>
  <c r="D73" i="11"/>
  <c r="H73" i="11" s="1"/>
  <c r="B73" i="11"/>
  <c r="C73" i="11" s="1"/>
  <c r="A73" i="11"/>
  <c r="I72" i="11"/>
  <c r="D72" i="11"/>
  <c r="H72" i="11" s="1"/>
  <c r="B72" i="11"/>
  <c r="C72" i="11" s="1"/>
  <c r="A72" i="11"/>
  <c r="I71" i="11"/>
  <c r="D71" i="11"/>
  <c r="B71" i="11"/>
  <c r="C71" i="11" s="1"/>
  <c r="A71" i="11"/>
  <c r="I70" i="11"/>
  <c r="D70" i="11"/>
  <c r="H70" i="11" s="1"/>
  <c r="B70" i="11"/>
  <c r="C70" i="11" s="1"/>
  <c r="A70" i="11"/>
  <c r="I69" i="11"/>
  <c r="D69" i="11"/>
  <c r="E69" i="11" s="1"/>
  <c r="B69" i="11"/>
  <c r="C69" i="11" s="1"/>
  <c r="A69" i="11"/>
  <c r="I68" i="11"/>
  <c r="D68" i="11"/>
  <c r="H68" i="11" s="1"/>
  <c r="B68" i="11"/>
  <c r="C68" i="11" s="1"/>
  <c r="A68" i="11"/>
  <c r="I67" i="11"/>
  <c r="D67" i="11"/>
  <c r="B67" i="11"/>
  <c r="C67" i="11" s="1"/>
  <c r="A67" i="11"/>
  <c r="I66" i="11"/>
  <c r="D66" i="11"/>
  <c r="E66" i="11" s="1"/>
  <c r="B66" i="11"/>
  <c r="C66" i="11" s="1"/>
  <c r="A66" i="11"/>
  <c r="I65" i="11"/>
  <c r="D65" i="11"/>
  <c r="H65" i="11" s="1"/>
  <c r="B65" i="11"/>
  <c r="C65" i="11" s="1"/>
  <c r="A65" i="11"/>
  <c r="I64" i="11"/>
  <c r="D64" i="11"/>
  <c r="H64" i="11" s="1"/>
  <c r="B64" i="11"/>
  <c r="C64" i="11" s="1"/>
  <c r="A64" i="11"/>
  <c r="I63" i="11"/>
  <c r="H63" i="11"/>
  <c r="D63" i="11"/>
  <c r="E63" i="11" s="1"/>
  <c r="B63" i="11"/>
  <c r="C63" i="11" s="1"/>
  <c r="A63" i="11"/>
  <c r="I62" i="11"/>
  <c r="D62" i="11"/>
  <c r="E62" i="11" s="1"/>
  <c r="B62" i="11"/>
  <c r="C62" i="11" s="1"/>
  <c r="A62" i="11"/>
  <c r="I61" i="11"/>
  <c r="D61" i="11"/>
  <c r="B61" i="11"/>
  <c r="C61" i="11" s="1"/>
  <c r="A61" i="11"/>
  <c r="I60" i="11"/>
  <c r="D60" i="11"/>
  <c r="H60" i="11" s="1"/>
  <c r="B60" i="11"/>
  <c r="C60" i="11" s="1"/>
  <c r="A60" i="11"/>
  <c r="I59" i="11"/>
  <c r="D59" i="11"/>
  <c r="B59" i="11"/>
  <c r="C59" i="11" s="1"/>
  <c r="A59" i="11"/>
  <c r="I58" i="11"/>
  <c r="D58" i="11"/>
  <c r="H58" i="11" s="1"/>
  <c r="B58" i="11"/>
  <c r="C58" i="11" s="1"/>
  <c r="A58" i="11"/>
  <c r="I57" i="11"/>
  <c r="D57" i="11"/>
  <c r="H57" i="11" s="1"/>
  <c r="B57" i="11"/>
  <c r="C57" i="11" s="1"/>
  <c r="A57" i="11"/>
  <c r="I56" i="11"/>
  <c r="D56" i="11"/>
  <c r="H56" i="11" s="1"/>
  <c r="B56" i="11"/>
  <c r="C56" i="11" s="1"/>
  <c r="A56" i="11"/>
  <c r="I55" i="11"/>
  <c r="D55" i="11"/>
  <c r="E55" i="11" s="1"/>
  <c r="B55" i="11"/>
  <c r="C55" i="11" s="1"/>
  <c r="A55" i="11"/>
  <c r="I54" i="11"/>
  <c r="D54" i="11"/>
  <c r="H54" i="11" s="1"/>
  <c r="B54" i="11"/>
  <c r="C54" i="11" s="1"/>
  <c r="A54" i="11"/>
  <c r="I53" i="11"/>
  <c r="D53" i="11"/>
  <c r="B53" i="11"/>
  <c r="C53" i="11" s="1"/>
  <c r="A53" i="11"/>
  <c r="I52" i="11"/>
  <c r="D52" i="11"/>
  <c r="H52" i="11" s="1"/>
  <c r="C52" i="11"/>
  <c r="B52" i="11"/>
  <c r="A52" i="11"/>
  <c r="I51" i="11"/>
  <c r="D51" i="11"/>
  <c r="B51" i="11"/>
  <c r="C51" i="11" s="1"/>
  <c r="A51" i="11"/>
  <c r="I50" i="11"/>
  <c r="D50" i="11"/>
  <c r="H50" i="11" s="1"/>
  <c r="B50" i="11"/>
  <c r="C50" i="11" s="1"/>
  <c r="A50" i="11"/>
  <c r="I49" i="11"/>
  <c r="D49" i="11"/>
  <c r="H49" i="11" s="1"/>
  <c r="B49" i="11"/>
  <c r="C49" i="11" s="1"/>
  <c r="A49" i="11"/>
  <c r="I48" i="11"/>
  <c r="D48" i="11"/>
  <c r="B48" i="11"/>
  <c r="C48" i="11" s="1"/>
  <c r="A48" i="11"/>
  <c r="I47" i="11"/>
  <c r="D47" i="11"/>
  <c r="E47" i="11" s="1"/>
  <c r="C47" i="11"/>
  <c r="B47" i="11"/>
  <c r="A47" i="11"/>
  <c r="I46" i="11"/>
  <c r="D46" i="11"/>
  <c r="H46" i="11" s="1"/>
  <c r="B46" i="11"/>
  <c r="C46" i="11" s="1"/>
  <c r="A46" i="11"/>
  <c r="I45" i="11"/>
  <c r="D45" i="11"/>
  <c r="B45" i="11"/>
  <c r="C45" i="11" s="1"/>
  <c r="A45" i="11"/>
  <c r="I44" i="11"/>
  <c r="D44" i="11"/>
  <c r="H44" i="11" s="1"/>
  <c r="B44" i="11"/>
  <c r="C44" i="11" s="1"/>
  <c r="A44" i="11"/>
  <c r="I43" i="11"/>
  <c r="H43" i="11"/>
  <c r="D43" i="11"/>
  <c r="E43" i="11" s="1"/>
  <c r="B43" i="11"/>
  <c r="C43" i="11" s="1"/>
  <c r="A43" i="11"/>
  <c r="I42" i="11"/>
  <c r="D42" i="11"/>
  <c r="H42" i="11" s="1"/>
  <c r="B42" i="11"/>
  <c r="C42" i="11" s="1"/>
  <c r="A42" i="11"/>
  <c r="I41" i="11"/>
  <c r="D41" i="11"/>
  <c r="H41" i="11" s="1"/>
  <c r="B41" i="11"/>
  <c r="C41" i="11" s="1"/>
  <c r="A41" i="11"/>
  <c r="I40" i="11"/>
  <c r="D40" i="11"/>
  <c r="B40" i="11"/>
  <c r="C40" i="11" s="1"/>
  <c r="A40" i="11"/>
  <c r="I39" i="11"/>
  <c r="D39" i="11"/>
  <c r="E39" i="11" s="1"/>
  <c r="B39" i="11"/>
  <c r="C39" i="11" s="1"/>
  <c r="A39" i="11"/>
  <c r="I38" i="11"/>
  <c r="D38" i="11"/>
  <c r="H38" i="11" s="1"/>
  <c r="B38" i="11"/>
  <c r="C38" i="11" s="1"/>
  <c r="A38" i="11"/>
  <c r="I37" i="11"/>
  <c r="D37" i="11"/>
  <c r="B37" i="11"/>
  <c r="C37" i="11" s="1"/>
  <c r="A37" i="11"/>
  <c r="I36" i="11"/>
  <c r="D36" i="11"/>
  <c r="H36" i="11" s="1"/>
  <c r="B36" i="11"/>
  <c r="C36" i="11" s="1"/>
  <c r="A36" i="11"/>
  <c r="I35" i="11"/>
  <c r="D35" i="11"/>
  <c r="E35" i="11" s="1"/>
  <c r="B35" i="11"/>
  <c r="C35" i="11" s="1"/>
  <c r="A35" i="11"/>
  <c r="I34" i="11"/>
  <c r="D34" i="11"/>
  <c r="H34" i="11" s="1"/>
  <c r="B34" i="11"/>
  <c r="C34" i="11" s="1"/>
  <c r="A34" i="11"/>
  <c r="I33" i="11"/>
  <c r="D33" i="11"/>
  <c r="H33" i="11" s="1"/>
  <c r="B33" i="11"/>
  <c r="C33" i="11" s="1"/>
  <c r="A33" i="11"/>
  <c r="I32" i="11"/>
  <c r="D32" i="11"/>
  <c r="B32" i="11"/>
  <c r="C32" i="11" s="1"/>
  <c r="A32" i="11"/>
  <c r="I31" i="11"/>
  <c r="D31" i="11"/>
  <c r="E31" i="11" s="1"/>
  <c r="B31" i="11"/>
  <c r="C31" i="11" s="1"/>
  <c r="A31" i="11"/>
  <c r="I30" i="11"/>
  <c r="D30" i="11"/>
  <c r="E30" i="11" s="1"/>
  <c r="B30" i="11"/>
  <c r="C30" i="11" s="1"/>
  <c r="A30" i="11"/>
  <c r="I29" i="11"/>
  <c r="D29" i="11"/>
  <c r="B29" i="11"/>
  <c r="C29" i="11" s="1"/>
  <c r="A29" i="11"/>
  <c r="I28" i="11"/>
  <c r="D28" i="11"/>
  <c r="H28" i="11" s="1"/>
  <c r="B28" i="11"/>
  <c r="C28" i="11" s="1"/>
  <c r="A28" i="11"/>
  <c r="I27" i="11"/>
  <c r="E27" i="11"/>
  <c r="D27" i="11"/>
  <c r="H27" i="11" s="1"/>
  <c r="B27" i="11"/>
  <c r="C27" i="11" s="1"/>
  <c r="A27" i="11"/>
  <c r="I26" i="11"/>
  <c r="D26" i="11"/>
  <c r="H26" i="11" s="1"/>
  <c r="B26" i="11"/>
  <c r="C26" i="11" s="1"/>
  <c r="A26" i="11"/>
  <c r="I25" i="11"/>
  <c r="D25" i="11"/>
  <c r="H25" i="11" s="1"/>
  <c r="B25" i="11"/>
  <c r="C25" i="11" s="1"/>
  <c r="A25" i="11"/>
  <c r="I24" i="11"/>
  <c r="D24" i="11"/>
  <c r="B24" i="11"/>
  <c r="C24" i="11" s="1"/>
  <c r="A24" i="11"/>
  <c r="I23" i="11"/>
  <c r="D23" i="11"/>
  <c r="E23" i="11" s="1"/>
  <c r="B23" i="11"/>
  <c r="C23" i="11" s="1"/>
  <c r="A23" i="11"/>
  <c r="I22" i="11"/>
  <c r="D22" i="11"/>
  <c r="E22" i="11" s="1"/>
  <c r="B22" i="11"/>
  <c r="C22" i="11" s="1"/>
  <c r="A22" i="11"/>
  <c r="I21" i="11"/>
  <c r="D21" i="11"/>
  <c r="B21" i="11"/>
  <c r="C21" i="11" s="1"/>
  <c r="A21" i="11"/>
  <c r="I20" i="11"/>
  <c r="D20" i="11"/>
  <c r="H20" i="11" s="1"/>
  <c r="B20" i="11"/>
  <c r="C20" i="11" s="1"/>
  <c r="A20" i="11"/>
  <c r="I19" i="11"/>
  <c r="E19" i="11"/>
  <c r="D19" i="11"/>
  <c r="H19" i="11" s="1"/>
  <c r="B19" i="11"/>
  <c r="C19" i="11" s="1"/>
  <c r="A19" i="11"/>
  <c r="I18" i="11"/>
  <c r="D18" i="11"/>
  <c r="E18" i="11" s="1"/>
  <c r="B18" i="11"/>
  <c r="C18" i="11" s="1"/>
  <c r="A18" i="11"/>
  <c r="I17" i="11"/>
  <c r="D17" i="11"/>
  <c r="H17" i="11" s="1"/>
  <c r="B17" i="11"/>
  <c r="C17" i="11" s="1"/>
  <c r="A17" i="11"/>
  <c r="I16" i="11"/>
  <c r="D16" i="11"/>
  <c r="B16" i="11"/>
  <c r="C16" i="11" s="1"/>
  <c r="A16" i="11"/>
  <c r="I15" i="11"/>
  <c r="D15" i="11"/>
  <c r="E15" i="11" s="1"/>
  <c r="B15" i="11"/>
  <c r="C15" i="11" s="1"/>
  <c r="A15" i="11"/>
  <c r="I14" i="11"/>
  <c r="D14" i="11"/>
  <c r="H14" i="11" s="1"/>
  <c r="B14" i="11"/>
  <c r="C14" i="11" s="1"/>
  <c r="A14" i="11"/>
  <c r="I13" i="11"/>
  <c r="D13" i="11"/>
  <c r="B13" i="11"/>
  <c r="C13" i="11" s="1"/>
  <c r="A13" i="11"/>
  <c r="I12" i="11"/>
  <c r="D12" i="11"/>
  <c r="H12" i="11" s="1"/>
  <c r="B12" i="11"/>
  <c r="C12" i="11" s="1"/>
  <c r="A12" i="11"/>
  <c r="I11" i="11"/>
  <c r="D11" i="11"/>
  <c r="H11" i="11" s="1"/>
  <c r="B11" i="11"/>
  <c r="C11" i="11" s="1"/>
  <c r="A11" i="11"/>
  <c r="I10" i="11"/>
  <c r="D10" i="11"/>
  <c r="B10" i="11"/>
  <c r="C10" i="11" s="1"/>
  <c r="A10" i="11"/>
  <c r="I9" i="11"/>
  <c r="D9" i="11"/>
  <c r="H9" i="11" s="1"/>
  <c r="B9" i="11"/>
  <c r="C9" i="11" s="1"/>
  <c r="A9" i="11"/>
  <c r="I8" i="11"/>
  <c r="D8" i="11"/>
  <c r="B8" i="11"/>
  <c r="C8" i="11" s="1"/>
  <c r="A8" i="11"/>
  <c r="I7" i="11"/>
  <c r="D7" i="11"/>
  <c r="E7" i="11" s="1"/>
  <c r="B7" i="11"/>
  <c r="C7" i="11" s="1"/>
  <c r="A7" i="11"/>
  <c r="I6" i="11"/>
  <c r="D6" i="11"/>
  <c r="H6" i="11" s="1"/>
  <c r="B6" i="11"/>
  <c r="C6" i="11" s="1"/>
  <c r="A6" i="11"/>
  <c r="G3" i="11"/>
  <c r="F3" i="11"/>
  <c r="E3" i="11"/>
  <c r="D3" i="11"/>
  <c r="C3" i="11"/>
  <c r="B3" i="11"/>
  <c r="A3" i="11"/>
  <c r="G1" i="11"/>
  <c r="F1" i="11"/>
  <c r="I151" i="10"/>
  <c r="D151" i="10"/>
  <c r="B151" i="10"/>
  <c r="C151" i="10" s="1"/>
  <c r="A151" i="10"/>
  <c r="I150" i="10"/>
  <c r="D150" i="10"/>
  <c r="B150" i="10"/>
  <c r="C150" i="10" s="1"/>
  <c r="A150" i="10"/>
  <c r="I149" i="10"/>
  <c r="D149" i="10"/>
  <c r="E149" i="10" s="1"/>
  <c r="B149" i="10"/>
  <c r="C149" i="10" s="1"/>
  <c r="A149" i="10"/>
  <c r="I148" i="10"/>
  <c r="D148" i="10"/>
  <c r="E148" i="10" s="1"/>
  <c r="B148" i="10"/>
  <c r="C148" i="10" s="1"/>
  <c r="A148" i="10"/>
  <c r="I147" i="10"/>
  <c r="D147" i="10"/>
  <c r="E147" i="10" s="1"/>
  <c r="B147" i="10"/>
  <c r="C147" i="10" s="1"/>
  <c r="A147" i="10"/>
  <c r="I146" i="10"/>
  <c r="D146" i="10"/>
  <c r="E146" i="10" s="1"/>
  <c r="B146" i="10"/>
  <c r="C146" i="10" s="1"/>
  <c r="A146" i="10"/>
  <c r="I145" i="10"/>
  <c r="D145" i="10"/>
  <c r="E145" i="10" s="1"/>
  <c r="B145" i="10"/>
  <c r="C145" i="10" s="1"/>
  <c r="A145" i="10"/>
  <c r="I144" i="10"/>
  <c r="D144" i="10"/>
  <c r="B144" i="10"/>
  <c r="C144" i="10" s="1"/>
  <c r="A144" i="10"/>
  <c r="I143" i="10"/>
  <c r="D143" i="10"/>
  <c r="B143" i="10"/>
  <c r="C143" i="10" s="1"/>
  <c r="A143" i="10"/>
  <c r="I142" i="10"/>
  <c r="D142" i="10"/>
  <c r="C142" i="10"/>
  <c r="B142" i="10"/>
  <c r="A142" i="10"/>
  <c r="I141" i="10"/>
  <c r="D141" i="10"/>
  <c r="E141" i="10" s="1"/>
  <c r="B141" i="10"/>
  <c r="C141" i="10" s="1"/>
  <c r="A141" i="10"/>
  <c r="I140" i="10"/>
  <c r="D140" i="10"/>
  <c r="E140" i="10" s="1"/>
  <c r="B140" i="10"/>
  <c r="C140" i="10" s="1"/>
  <c r="A140" i="10"/>
  <c r="I139" i="10"/>
  <c r="D139" i="10"/>
  <c r="E139" i="10" s="1"/>
  <c r="B139" i="10"/>
  <c r="C139" i="10" s="1"/>
  <c r="A139" i="10"/>
  <c r="I138" i="10"/>
  <c r="D138" i="10"/>
  <c r="E138" i="10" s="1"/>
  <c r="B138" i="10"/>
  <c r="C138" i="10" s="1"/>
  <c r="A138" i="10"/>
  <c r="I137" i="10"/>
  <c r="D137" i="10"/>
  <c r="E137" i="10" s="1"/>
  <c r="B137" i="10"/>
  <c r="C137" i="10" s="1"/>
  <c r="A137" i="10"/>
  <c r="I136" i="10"/>
  <c r="D136" i="10"/>
  <c r="E136" i="10" s="1"/>
  <c r="B136" i="10"/>
  <c r="C136" i="10" s="1"/>
  <c r="A136" i="10"/>
  <c r="I135" i="10"/>
  <c r="D135" i="10"/>
  <c r="B135" i="10"/>
  <c r="C135" i="10" s="1"/>
  <c r="A135" i="10"/>
  <c r="I134" i="10"/>
  <c r="D134" i="10"/>
  <c r="B134" i="10"/>
  <c r="C134" i="10" s="1"/>
  <c r="A134" i="10"/>
  <c r="I133" i="10"/>
  <c r="D133" i="10"/>
  <c r="B133" i="10"/>
  <c r="C133" i="10" s="1"/>
  <c r="A133" i="10"/>
  <c r="I132" i="10"/>
  <c r="H132" i="10"/>
  <c r="D132" i="10"/>
  <c r="E132" i="10" s="1"/>
  <c r="B132" i="10"/>
  <c r="C132" i="10" s="1"/>
  <c r="A132" i="10"/>
  <c r="I131" i="10"/>
  <c r="D131" i="10"/>
  <c r="E131" i="10" s="1"/>
  <c r="B131" i="10"/>
  <c r="C131" i="10" s="1"/>
  <c r="A131" i="10"/>
  <c r="I130" i="10"/>
  <c r="D130" i="10"/>
  <c r="E130" i="10" s="1"/>
  <c r="B130" i="10"/>
  <c r="C130" i="10" s="1"/>
  <c r="A130" i="10"/>
  <c r="I129" i="10"/>
  <c r="D129" i="10"/>
  <c r="E129" i="10" s="1"/>
  <c r="B129" i="10"/>
  <c r="C129" i="10" s="1"/>
  <c r="A129" i="10"/>
  <c r="I128" i="10"/>
  <c r="D128" i="10"/>
  <c r="E128" i="10" s="1"/>
  <c r="B128" i="10"/>
  <c r="C128" i="10" s="1"/>
  <c r="A128" i="10"/>
  <c r="I127" i="10"/>
  <c r="D127" i="10"/>
  <c r="B127" i="10"/>
  <c r="C127" i="10" s="1"/>
  <c r="A127" i="10"/>
  <c r="I126" i="10"/>
  <c r="D126" i="10"/>
  <c r="B126" i="10"/>
  <c r="C126" i="10" s="1"/>
  <c r="A126" i="10"/>
  <c r="I125" i="10"/>
  <c r="D125" i="10"/>
  <c r="E125" i="10" s="1"/>
  <c r="B125" i="10"/>
  <c r="C125" i="10" s="1"/>
  <c r="A125" i="10"/>
  <c r="I124" i="10"/>
  <c r="D124" i="10"/>
  <c r="E124" i="10" s="1"/>
  <c r="B124" i="10"/>
  <c r="C124" i="10" s="1"/>
  <c r="A124" i="10"/>
  <c r="I123" i="10"/>
  <c r="D123" i="10"/>
  <c r="E123" i="10" s="1"/>
  <c r="B123" i="10"/>
  <c r="C123" i="10" s="1"/>
  <c r="A123" i="10"/>
  <c r="I122" i="10"/>
  <c r="D122" i="10"/>
  <c r="B122" i="10"/>
  <c r="C122" i="10" s="1"/>
  <c r="A122" i="10"/>
  <c r="I121" i="10"/>
  <c r="D121" i="10"/>
  <c r="E121" i="10" s="1"/>
  <c r="B121" i="10"/>
  <c r="C121" i="10" s="1"/>
  <c r="A121" i="10"/>
  <c r="I120" i="10"/>
  <c r="D120" i="10"/>
  <c r="B120" i="10"/>
  <c r="C120" i="10" s="1"/>
  <c r="A120" i="10"/>
  <c r="I119" i="10"/>
  <c r="D119" i="10"/>
  <c r="B119" i="10"/>
  <c r="C119" i="10" s="1"/>
  <c r="A119" i="10"/>
  <c r="I118" i="10"/>
  <c r="D118" i="10"/>
  <c r="E118" i="10" s="1"/>
  <c r="B118" i="10"/>
  <c r="C118" i="10" s="1"/>
  <c r="A118" i="10"/>
  <c r="I117" i="10"/>
  <c r="D117" i="10"/>
  <c r="E117" i="10" s="1"/>
  <c r="B117" i="10"/>
  <c r="C117" i="10" s="1"/>
  <c r="A117" i="10"/>
  <c r="I116" i="10"/>
  <c r="D116" i="10"/>
  <c r="B116" i="10"/>
  <c r="C116" i="10" s="1"/>
  <c r="A116" i="10"/>
  <c r="I115" i="10"/>
  <c r="D115" i="10"/>
  <c r="E115" i="10" s="1"/>
  <c r="B115" i="10"/>
  <c r="C115" i="10" s="1"/>
  <c r="A115" i="10"/>
  <c r="I114" i="10"/>
  <c r="D114" i="10"/>
  <c r="E114" i="10" s="1"/>
  <c r="B114" i="10"/>
  <c r="C114" i="10" s="1"/>
  <c r="A114" i="10"/>
  <c r="I113" i="10"/>
  <c r="D113" i="10"/>
  <c r="B113" i="10"/>
  <c r="C113" i="10" s="1"/>
  <c r="A113" i="10"/>
  <c r="I112" i="10"/>
  <c r="D112" i="10"/>
  <c r="B112" i="10"/>
  <c r="C112" i="10" s="1"/>
  <c r="A112" i="10"/>
  <c r="I111" i="10"/>
  <c r="D111" i="10"/>
  <c r="B111" i="10"/>
  <c r="C111" i="10" s="1"/>
  <c r="A111" i="10"/>
  <c r="I110" i="10"/>
  <c r="D110" i="10"/>
  <c r="B110" i="10"/>
  <c r="C110" i="10" s="1"/>
  <c r="A110" i="10"/>
  <c r="I109" i="10"/>
  <c r="D109" i="10"/>
  <c r="B109" i="10"/>
  <c r="C109" i="10" s="1"/>
  <c r="A109" i="10"/>
  <c r="I108" i="10"/>
  <c r="D108" i="10"/>
  <c r="B108" i="10"/>
  <c r="C108" i="10" s="1"/>
  <c r="A108" i="10"/>
  <c r="I107" i="10"/>
  <c r="D107" i="10"/>
  <c r="E107" i="10" s="1"/>
  <c r="B107" i="10"/>
  <c r="C107" i="10" s="1"/>
  <c r="A107" i="10"/>
  <c r="I106" i="10"/>
  <c r="D106" i="10"/>
  <c r="E106" i="10" s="1"/>
  <c r="B106" i="10"/>
  <c r="C106" i="10" s="1"/>
  <c r="A106" i="10"/>
  <c r="I105" i="10"/>
  <c r="D105" i="10"/>
  <c r="B105" i="10"/>
  <c r="C105" i="10" s="1"/>
  <c r="A105" i="10"/>
  <c r="I104" i="10"/>
  <c r="D104" i="10"/>
  <c r="E104" i="10" s="1"/>
  <c r="B104" i="10"/>
  <c r="C104" i="10" s="1"/>
  <c r="A104" i="10"/>
  <c r="I103" i="10"/>
  <c r="D103" i="10"/>
  <c r="E103" i="10" s="1"/>
  <c r="B103" i="10"/>
  <c r="C103" i="10" s="1"/>
  <c r="A103" i="10"/>
  <c r="I102" i="10"/>
  <c r="D102" i="10"/>
  <c r="E102" i="10" s="1"/>
  <c r="B102" i="10"/>
  <c r="C102" i="10" s="1"/>
  <c r="A102" i="10"/>
  <c r="I101" i="10"/>
  <c r="D101" i="10"/>
  <c r="B101" i="10"/>
  <c r="C101" i="10" s="1"/>
  <c r="A101" i="10"/>
  <c r="I100" i="10"/>
  <c r="D100" i="10"/>
  <c r="E100" i="10" s="1"/>
  <c r="B100" i="10"/>
  <c r="C100" i="10" s="1"/>
  <c r="A100" i="10"/>
  <c r="I99" i="10"/>
  <c r="D99" i="10"/>
  <c r="E99" i="10" s="1"/>
  <c r="B99" i="10"/>
  <c r="C99" i="10" s="1"/>
  <c r="A99" i="10"/>
  <c r="I98" i="10"/>
  <c r="D98" i="10"/>
  <c r="B98" i="10"/>
  <c r="C98" i="10" s="1"/>
  <c r="A98" i="10"/>
  <c r="I97" i="10"/>
  <c r="D97" i="10"/>
  <c r="B97" i="10"/>
  <c r="C97" i="10" s="1"/>
  <c r="A97" i="10"/>
  <c r="I96" i="10"/>
  <c r="D96" i="10"/>
  <c r="E96" i="10" s="1"/>
  <c r="B96" i="10"/>
  <c r="C96" i="10" s="1"/>
  <c r="A96" i="10"/>
  <c r="I95" i="10"/>
  <c r="D95" i="10"/>
  <c r="E95" i="10" s="1"/>
  <c r="B95" i="10"/>
  <c r="C95" i="10" s="1"/>
  <c r="A95" i="10"/>
  <c r="I94" i="10"/>
  <c r="D94" i="10"/>
  <c r="E94" i="10" s="1"/>
  <c r="B94" i="10"/>
  <c r="C94" i="10" s="1"/>
  <c r="A94" i="10"/>
  <c r="I93" i="10"/>
  <c r="D93" i="10"/>
  <c r="B93" i="10"/>
  <c r="C93" i="10" s="1"/>
  <c r="A93" i="10"/>
  <c r="I92" i="10"/>
  <c r="D92" i="10"/>
  <c r="E92" i="10" s="1"/>
  <c r="B92" i="10"/>
  <c r="C92" i="10" s="1"/>
  <c r="A92" i="10"/>
  <c r="I91" i="10"/>
  <c r="D91" i="10"/>
  <c r="E91" i="10" s="1"/>
  <c r="B91" i="10"/>
  <c r="C91" i="10" s="1"/>
  <c r="A91" i="10"/>
  <c r="I90" i="10"/>
  <c r="D90" i="10"/>
  <c r="E90" i="10" s="1"/>
  <c r="B90" i="10"/>
  <c r="C90" i="10" s="1"/>
  <c r="A90" i="10"/>
  <c r="I89" i="10"/>
  <c r="D89" i="10"/>
  <c r="B89" i="10"/>
  <c r="C89" i="10" s="1"/>
  <c r="A89" i="10"/>
  <c r="I88" i="10"/>
  <c r="D88" i="10"/>
  <c r="E88" i="10" s="1"/>
  <c r="B88" i="10"/>
  <c r="C88" i="10" s="1"/>
  <c r="A88" i="10"/>
  <c r="I87" i="10"/>
  <c r="D87" i="10"/>
  <c r="E87" i="10" s="1"/>
  <c r="B87" i="10"/>
  <c r="C87" i="10" s="1"/>
  <c r="A87" i="10"/>
  <c r="I86" i="10"/>
  <c r="D86" i="10"/>
  <c r="B86" i="10"/>
  <c r="C86" i="10" s="1"/>
  <c r="A86" i="10"/>
  <c r="I85" i="10"/>
  <c r="D85" i="10"/>
  <c r="B85" i="10"/>
  <c r="C85" i="10" s="1"/>
  <c r="A85" i="10"/>
  <c r="I84" i="10"/>
  <c r="D84" i="10"/>
  <c r="E84" i="10" s="1"/>
  <c r="B84" i="10"/>
  <c r="C84" i="10" s="1"/>
  <c r="A84" i="10"/>
  <c r="I83" i="10"/>
  <c r="D83" i="10"/>
  <c r="E83" i="10" s="1"/>
  <c r="B83" i="10"/>
  <c r="C83" i="10" s="1"/>
  <c r="A83" i="10"/>
  <c r="I82" i="10"/>
  <c r="D82" i="10"/>
  <c r="B82" i="10"/>
  <c r="C82" i="10" s="1"/>
  <c r="A82" i="10"/>
  <c r="I81" i="10"/>
  <c r="D81" i="10"/>
  <c r="B81" i="10"/>
  <c r="C81" i="10" s="1"/>
  <c r="A81" i="10"/>
  <c r="I80" i="10"/>
  <c r="D80" i="10"/>
  <c r="E80" i="10" s="1"/>
  <c r="B80" i="10"/>
  <c r="C80" i="10" s="1"/>
  <c r="A80" i="10"/>
  <c r="I79" i="10"/>
  <c r="D79" i="10"/>
  <c r="E79" i="10" s="1"/>
  <c r="B79" i="10"/>
  <c r="C79" i="10" s="1"/>
  <c r="A79" i="10"/>
  <c r="I78" i="10"/>
  <c r="D78" i="10"/>
  <c r="E78" i="10" s="1"/>
  <c r="B78" i="10"/>
  <c r="C78" i="10" s="1"/>
  <c r="A78" i="10"/>
  <c r="I77" i="10"/>
  <c r="D77" i="10"/>
  <c r="B77" i="10"/>
  <c r="C77" i="10" s="1"/>
  <c r="A77" i="10"/>
  <c r="I76" i="10"/>
  <c r="D76" i="10"/>
  <c r="E76" i="10" s="1"/>
  <c r="B76" i="10"/>
  <c r="C76" i="10" s="1"/>
  <c r="A76" i="10"/>
  <c r="I75" i="10"/>
  <c r="D75" i="10"/>
  <c r="E75" i="10" s="1"/>
  <c r="B75" i="10"/>
  <c r="C75" i="10" s="1"/>
  <c r="A75" i="10"/>
  <c r="I74" i="10"/>
  <c r="D74" i="10"/>
  <c r="E74" i="10" s="1"/>
  <c r="B74" i="10"/>
  <c r="C74" i="10" s="1"/>
  <c r="A74" i="10"/>
  <c r="I73" i="10"/>
  <c r="D73" i="10"/>
  <c r="B73" i="10"/>
  <c r="C73" i="10" s="1"/>
  <c r="A73" i="10"/>
  <c r="I72" i="10"/>
  <c r="D72" i="10"/>
  <c r="E72" i="10" s="1"/>
  <c r="B72" i="10"/>
  <c r="C72" i="10" s="1"/>
  <c r="A72" i="10"/>
  <c r="I71" i="10"/>
  <c r="D71" i="10"/>
  <c r="E71" i="10" s="1"/>
  <c r="B71" i="10"/>
  <c r="C71" i="10" s="1"/>
  <c r="A71" i="10"/>
  <c r="I70" i="10"/>
  <c r="D70" i="10"/>
  <c r="E70" i="10" s="1"/>
  <c r="B70" i="10"/>
  <c r="C70" i="10" s="1"/>
  <c r="A70" i="10"/>
  <c r="I69" i="10"/>
  <c r="D69" i="10"/>
  <c r="B69" i="10"/>
  <c r="C69" i="10" s="1"/>
  <c r="A69" i="10"/>
  <c r="I68" i="10"/>
  <c r="D68" i="10"/>
  <c r="E68" i="10" s="1"/>
  <c r="B68" i="10"/>
  <c r="C68" i="10" s="1"/>
  <c r="A68" i="10"/>
  <c r="I67" i="10"/>
  <c r="D67" i="10"/>
  <c r="E67" i="10" s="1"/>
  <c r="B67" i="10"/>
  <c r="C67" i="10" s="1"/>
  <c r="A67" i="10"/>
  <c r="I66" i="10"/>
  <c r="D66" i="10"/>
  <c r="B66" i="10"/>
  <c r="C66" i="10" s="1"/>
  <c r="A66" i="10"/>
  <c r="I65" i="10"/>
  <c r="D65" i="10"/>
  <c r="B65" i="10"/>
  <c r="C65" i="10" s="1"/>
  <c r="A65" i="10"/>
  <c r="I64" i="10"/>
  <c r="D64" i="10"/>
  <c r="E64" i="10" s="1"/>
  <c r="B64" i="10"/>
  <c r="C64" i="10" s="1"/>
  <c r="A64" i="10"/>
  <c r="I63" i="10"/>
  <c r="D63" i="10"/>
  <c r="E63" i="10" s="1"/>
  <c r="B63" i="10"/>
  <c r="C63" i="10" s="1"/>
  <c r="A63" i="10"/>
  <c r="I62" i="10"/>
  <c r="D62" i="10"/>
  <c r="E62" i="10" s="1"/>
  <c r="B62" i="10"/>
  <c r="C62" i="10" s="1"/>
  <c r="A62" i="10"/>
  <c r="I61" i="10"/>
  <c r="D61" i="10"/>
  <c r="B61" i="10"/>
  <c r="C61" i="10" s="1"/>
  <c r="A61" i="10"/>
  <c r="I60" i="10"/>
  <c r="D60" i="10"/>
  <c r="E60" i="10" s="1"/>
  <c r="B60" i="10"/>
  <c r="C60" i="10" s="1"/>
  <c r="A60" i="10"/>
  <c r="I59" i="10"/>
  <c r="D59" i="10"/>
  <c r="E59" i="10" s="1"/>
  <c r="B59" i="10"/>
  <c r="C59" i="10" s="1"/>
  <c r="A59" i="10"/>
  <c r="I58" i="10"/>
  <c r="D58" i="10"/>
  <c r="E58" i="10" s="1"/>
  <c r="B58" i="10"/>
  <c r="C58" i="10" s="1"/>
  <c r="A58" i="10"/>
  <c r="I57" i="10"/>
  <c r="D57" i="10"/>
  <c r="B57" i="10"/>
  <c r="C57" i="10" s="1"/>
  <c r="A57" i="10"/>
  <c r="I56" i="10"/>
  <c r="D56" i="10"/>
  <c r="E56" i="10" s="1"/>
  <c r="B56" i="10"/>
  <c r="C56" i="10" s="1"/>
  <c r="A56" i="10"/>
  <c r="I55" i="10"/>
  <c r="D55" i="10"/>
  <c r="E55" i="10" s="1"/>
  <c r="B55" i="10"/>
  <c r="C55" i="10" s="1"/>
  <c r="A55" i="10"/>
  <c r="I54" i="10"/>
  <c r="D54" i="10"/>
  <c r="B54" i="10"/>
  <c r="C54" i="10" s="1"/>
  <c r="A54" i="10"/>
  <c r="I53" i="10"/>
  <c r="D53" i="10"/>
  <c r="B53" i="10"/>
  <c r="C53" i="10" s="1"/>
  <c r="A53" i="10"/>
  <c r="I52" i="10"/>
  <c r="D52" i="10"/>
  <c r="E52" i="10" s="1"/>
  <c r="B52" i="10"/>
  <c r="C52" i="10" s="1"/>
  <c r="A52" i="10"/>
  <c r="I51" i="10"/>
  <c r="D51" i="10"/>
  <c r="E51" i="10" s="1"/>
  <c r="B51" i="10"/>
  <c r="C51" i="10" s="1"/>
  <c r="A51" i="10"/>
  <c r="I50" i="10"/>
  <c r="D50" i="10"/>
  <c r="E50" i="10" s="1"/>
  <c r="B50" i="10"/>
  <c r="C50" i="10" s="1"/>
  <c r="A50" i="10"/>
  <c r="I49" i="10"/>
  <c r="D49" i="10"/>
  <c r="B49" i="10"/>
  <c r="C49" i="10" s="1"/>
  <c r="A49" i="10"/>
  <c r="I48" i="10"/>
  <c r="D48" i="10"/>
  <c r="E48" i="10" s="1"/>
  <c r="B48" i="10"/>
  <c r="C48" i="10" s="1"/>
  <c r="A48" i="10"/>
  <c r="I47" i="10"/>
  <c r="D47" i="10"/>
  <c r="E47" i="10" s="1"/>
  <c r="B47" i="10"/>
  <c r="C47" i="10" s="1"/>
  <c r="A47" i="10"/>
  <c r="I46" i="10"/>
  <c r="D46" i="10"/>
  <c r="B46" i="10"/>
  <c r="C46" i="10" s="1"/>
  <c r="A46" i="10"/>
  <c r="I45" i="10"/>
  <c r="D45" i="10"/>
  <c r="B45" i="10"/>
  <c r="C45" i="10" s="1"/>
  <c r="A45" i="10"/>
  <c r="I44" i="10"/>
  <c r="D44" i="10"/>
  <c r="E44" i="10" s="1"/>
  <c r="B44" i="10"/>
  <c r="C44" i="10" s="1"/>
  <c r="A44" i="10"/>
  <c r="I43" i="10"/>
  <c r="D43" i="10"/>
  <c r="E43" i="10" s="1"/>
  <c r="B43" i="10"/>
  <c r="C43" i="10" s="1"/>
  <c r="A43" i="10"/>
  <c r="I42" i="10"/>
  <c r="D42" i="10"/>
  <c r="E42" i="10" s="1"/>
  <c r="B42" i="10"/>
  <c r="C42" i="10" s="1"/>
  <c r="A42" i="10"/>
  <c r="I41" i="10"/>
  <c r="D41" i="10"/>
  <c r="B41" i="10"/>
  <c r="C41" i="10" s="1"/>
  <c r="A41" i="10"/>
  <c r="I40" i="10"/>
  <c r="D40" i="10"/>
  <c r="E40" i="10" s="1"/>
  <c r="B40" i="10"/>
  <c r="C40" i="10" s="1"/>
  <c r="A40" i="10"/>
  <c r="I39" i="10"/>
  <c r="D39" i="10"/>
  <c r="E39" i="10" s="1"/>
  <c r="B39" i="10"/>
  <c r="C39" i="10" s="1"/>
  <c r="A39" i="10"/>
  <c r="I38" i="10"/>
  <c r="D38" i="10"/>
  <c r="E38" i="10" s="1"/>
  <c r="B38" i="10"/>
  <c r="C38" i="10" s="1"/>
  <c r="A38" i="10"/>
  <c r="I37" i="10"/>
  <c r="D37" i="10"/>
  <c r="B37" i="10"/>
  <c r="C37" i="10" s="1"/>
  <c r="A37" i="10"/>
  <c r="I36" i="10"/>
  <c r="D36" i="10"/>
  <c r="E36" i="10" s="1"/>
  <c r="B36" i="10"/>
  <c r="C36" i="10" s="1"/>
  <c r="A36" i="10"/>
  <c r="I35" i="10"/>
  <c r="D35" i="10"/>
  <c r="E35" i="10" s="1"/>
  <c r="B35" i="10"/>
  <c r="C35" i="10" s="1"/>
  <c r="A35" i="10"/>
  <c r="I34" i="10"/>
  <c r="D34" i="10"/>
  <c r="B34" i="10"/>
  <c r="C34" i="10" s="1"/>
  <c r="A34" i="10"/>
  <c r="I33" i="10"/>
  <c r="D33" i="10"/>
  <c r="B33" i="10"/>
  <c r="C33" i="10" s="1"/>
  <c r="A33" i="10"/>
  <c r="I32" i="10"/>
  <c r="D32" i="10"/>
  <c r="E32" i="10" s="1"/>
  <c r="B32" i="10"/>
  <c r="C32" i="10" s="1"/>
  <c r="A32" i="10"/>
  <c r="I31" i="10"/>
  <c r="D31" i="10"/>
  <c r="E31" i="10" s="1"/>
  <c r="B31" i="10"/>
  <c r="C31" i="10" s="1"/>
  <c r="A31" i="10"/>
  <c r="I30" i="10"/>
  <c r="D30" i="10"/>
  <c r="E30" i="10" s="1"/>
  <c r="B30" i="10"/>
  <c r="C30" i="10" s="1"/>
  <c r="A30" i="10"/>
  <c r="I29" i="10"/>
  <c r="D29" i="10"/>
  <c r="B29" i="10"/>
  <c r="C29" i="10" s="1"/>
  <c r="A29" i="10"/>
  <c r="I28" i="10"/>
  <c r="D28" i="10"/>
  <c r="E28" i="10" s="1"/>
  <c r="B28" i="10"/>
  <c r="C28" i="10" s="1"/>
  <c r="A28" i="10"/>
  <c r="I27" i="10"/>
  <c r="D27" i="10"/>
  <c r="E27" i="10" s="1"/>
  <c r="B27" i="10"/>
  <c r="C27" i="10" s="1"/>
  <c r="A27" i="10"/>
  <c r="I26" i="10"/>
  <c r="D26" i="10"/>
  <c r="E26" i="10" s="1"/>
  <c r="B26" i="10"/>
  <c r="C26" i="10" s="1"/>
  <c r="A26" i="10"/>
  <c r="I25" i="10"/>
  <c r="D25" i="10"/>
  <c r="B25" i="10"/>
  <c r="C25" i="10" s="1"/>
  <c r="A25" i="10"/>
  <c r="I24" i="10"/>
  <c r="D24" i="10"/>
  <c r="E24" i="10" s="1"/>
  <c r="B24" i="10"/>
  <c r="C24" i="10" s="1"/>
  <c r="A24" i="10"/>
  <c r="I23" i="10"/>
  <c r="D23" i="10"/>
  <c r="E23" i="10" s="1"/>
  <c r="B23" i="10"/>
  <c r="C23" i="10" s="1"/>
  <c r="A23" i="10"/>
  <c r="I22" i="10"/>
  <c r="D22" i="10"/>
  <c r="B22" i="10"/>
  <c r="C22" i="10" s="1"/>
  <c r="A22" i="10"/>
  <c r="I21" i="10"/>
  <c r="D21" i="10"/>
  <c r="B21" i="10"/>
  <c r="C21" i="10" s="1"/>
  <c r="A21" i="10"/>
  <c r="I20" i="10"/>
  <c r="D20" i="10"/>
  <c r="E20" i="10" s="1"/>
  <c r="B20" i="10"/>
  <c r="C20" i="10" s="1"/>
  <c r="A20" i="10"/>
  <c r="I19" i="10"/>
  <c r="D19" i="10"/>
  <c r="E19" i="10" s="1"/>
  <c r="B19" i="10"/>
  <c r="C19" i="10" s="1"/>
  <c r="A19" i="10"/>
  <c r="I18" i="10"/>
  <c r="D18" i="10"/>
  <c r="B18" i="10"/>
  <c r="C18" i="10" s="1"/>
  <c r="A18" i="10"/>
  <c r="I17" i="10"/>
  <c r="D17" i="10"/>
  <c r="B17" i="10"/>
  <c r="C17" i="10" s="1"/>
  <c r="A17" i="10"/>
  <c r="I16" i="10"/>
  <c r="D16" i="10"/>
  <c r="E16" i="10" s="1"/>
  <c r="B16" i="10"/>
  <c r="C16" i="10" s="1"/>
  <c r="A16" i="10"/>
  <c r="I15" i="10"/>
  <c r="D15" i="10"/>
  <c r="E15" i="10" s="1"/>
  <c r="B15" i="10"/>
  <c r="C15" i="10" s="1"/>
  <c r="A15" i="10"/>
  <c r="I14" i="10"/>
  <c r="D14" i="10"/>
  <c r="E14" i="10" s="1"/>
  <c r="B14" i="10"/>
  <c r="C14" i="10" s="1"/>
  <c r="A14" i="10"/>
  <c r="I13" i="10"/>
  <c r="D13" i="10"/>
  <c r="B13" i="10"/>
  <c r="C13" i="10" s="1"/>
  <c r="A13" i="10"/>
  <c r="I12" i="10"/>
  <c r="D12" i="10"/>
  <c r="E12" i="10" s="1"/>
  <c r="B12" i="10"/>
  <c r="C12" i="10" s="1"/>
  <c r="A12" i="10"/>
  <c r="I11" i="10"/>
  <c r="D11" i="10"/>
  <c r="E11" i="10" s="1"/>
  <c r="B11" i="10"/>
  <c r="C11" i="10" s="1"/>
  <c r="A11" i="10"/>
  <c r="I10" i="10"/>
  <c r="D10" i="10"/>
  <c r="E10" i="10" s="1"/>
  <c r="B10" i="10"/>
  <c r="C10" i="10" s="1"/>
  <c r="A10" i="10"/>
  <c r="I9" i="10"/>
  <c r="D9" i="10"/>
  <c r="B9" i="10"/>
  <c r="C9" i="10" s="1"/>
  <c r="A9" i="10"/>
  <c r="I8" i="10"/>
  <c r="D8" i="10"/>
  <c r="E8" i="10" s="1"/>
  <c r="B8" i="10"/>
  <c r="C8" i="10" s="1"/>
  <c r="A8" i="10"/>
  <c r="I7" i="10"/>
  <c r="D7" i="10"/>
  <c r="E7" i="10" s="1"/>
  <c r="B7" i="10"/>
  <c r="C7" i="10" s="1"/>
  <c r="A7" i="10"/>
  <c r="I6" i="10"/>
  <c r="D6" i="10"/>
  <c r="E6" i="10" s="1"/>
  <c r="B6" i="10"/>
  <c r="C6" i="10" s="1"/>
  <c r="A6" i="10"/>
  <c r="G3" i="10"/>
  <c r="F3" i="10"/>
  <c r="E3" i="10"/>
  <c r="D3" i="10"/>
  <c r="C3" i="10"/>
  <c r="B3" i="10"/>
  <c r="A3" i="10"/>
  <c r="G1" i="10"/>
  <c r="F1" i="10"/>
  <c r="I151" i="9"/>
  <c r="B151" i="9"/>
  <c r="C151" i="9" s="1"/>
  <c r="A151" i="9"/>
  <c r="I150" i="9"/>
  <c r="B150" i="9"/>
  <c r="C150" i="9" s="1"/>
  <c r="A150" i="9"/>
  <c r="I149" i="9"/>
  <c r="B149" i="9"/>
  <c r="C149" i="9" s="1"/>
  <c r="A149" i="9"/>
  <c r="I148" i="9"/>
  <c r="B148" i="9"/>
  <c r="C148" i="9" s="1"/>
  <c r="A148" i="9"/>
  <c r="I147" i="9"/>
  <c r="B147" i="9"/>
  <c r="C147" i="9" s="1"/>
  <c r="A147" i="9"/>
  <c r="I146" i="9"/>
  <c r="B146" i="9"/>
  <c r="C146" i="9" s="1"/>
  <c r="A146" i="9"/>
  <c r="I145" i="9"/>
  <c r="B145" i="9"/>
  <c r="C145" i="9" s="1"/>
  <c r="A145" i="9"/>
  <c r="I144" i="9"/>
  <c r="B144" i="9"/>
  <c r="C144" i="9" s="1"/>
  <c r="A144" i="9"/>
  <c r="I143" i="9"/>
  <c r="B143" i="9"/>
  <c r="C143" i="9" s="1"/>
  <c r="A143" i="9"/>
  <c r="I142" i="9"/>
  <c r="B142" i="9"/>
  <c r="C142" i="9" s="1"/>
  <c r="A142" i="9"/>
  <c r="I141" i="9"/>
  <c r="B141" i="9"/>
  <c r="C141" i="9" s="1"/>
  <c r="A141" i="9"/>
  <c r="I140" i="9"/>
  <c r="B140" i="9"/>
  <c r="C140" i="9" s="1"/>
  <c r="A140" i="9"/>
  <c r="I139" i="9"/>
  <c r="B139" i="9"/>
  <c r="C139" i="9" s="1"/>
  <c r="A139" i="9"/>
  <c r="I138" i="9"/>
  <c r="B138" i="9"/>
  <c r="C138" i="9" s="1"/>
  <c r="A138" i="9"/>
  <c r="I137" i="9"/>
  <c r="B137" i="9"/>
  <c r="C137" i="9" s="1"/>
  <c r="A137" i="9"/>
  <c r="I136" i="9"/>
  <c r="B136" i="9"/>
  <c r="C136" i="9" s="1"/>
  <c r="A136" i="9"/>
  <c r="I135" i="9"/>
  <c r="B135" i="9"/>
  <c r="C135" i="9" s="1"/>
  <c r="A135" i="9"/>
  <c r="I134" i="9"/>
  <c r="B134" i="9"/>
  <c r="C134" i="9" s="1"/>
  <c r="A134" i="9"/>
  <c r="I133" i="9"/>
  <c r="B133" i="9"/>
  <c r="C133" i="9" s="1"/>
  <c r="A133" i="9"/>
  <c r="I132" i="9"/>
  <c r="B132" i="9"/>
  <c r="C132" i="9" s="1"/>
  <c r="A132" i="9"/>
  <c r="I131" i="9"/>
  <c r="B131" i="9"/>
  <c r="C131" i="9" s="1"/>
  <c r="A131" i="9"/>
  <c r="I130" i="9"/>
  <c r="B130" i="9"/>
  <c r="C130" i="9" s="1"/>
  <c r="A130" i="9"/>
  <c r="I129" i="9"/>
  <c r="B129" i="9"/>
  <c r="C129" i="9" s="1"/>
  <c r="A129" i="9"/>
  <c r="I128" i="9"/>
  <c r="B128" i="9"/>
  <c r="C128" i="9" s="1"/>
  <c r="A128" i="9"/>
  <c r="I127" i="9"/>
  <c r="B127" i="9"/>
  <c r="C127" i="9" s="1"/>
  <c r="A127" i="9"/>
  <c r="I126" i="9"/>
  <c r="B126" i="9"/>
  <c r="C126" i="9" s="1"/>
  <c r="A126" i="9"/>
  <c r="I125" i="9"/>
  <c r="B125" i="9"/>
  <c r="C125" i="9" s="1"/>
  <c r="A125" i="9"/>
  <c r="I124" i="9"/>
  <c r="B124" i="9"/>
  <c r="C124" i="9" s="1"/>
  <c r="A124" i="9"/>
  <c r="I123" i="9"/>
  <c r="B123" i="9"/>
  <c r="C123" i="9" s="1"/>
  <c r="A123" i="9"/>
  <c r="I122" i="9"/>
  <c r="B122" i="9"/>
  <c r="C122" i="9" s="1"/>
  <c r="A122" i="9"/>
  <c r="I121" i="9"/>
  <c r="B121" i="9"/>
  <c r="C121" i="9" s="1"/>
  <c r="A121" i="9"/>
  <c r="I120" i="9"/>
  <c r="B120" i="9"/>
  <c r="C120" i="9" s="1"/>
  <c r="A120" i="9"/>
  <c r="I119" i="9"/>
  <c r="B119" i="9"/>
  <c r="C119" i="9" s="1"/>
  <c r="A119" i="9"/>
  <c r="I118" i="9"/>
  <c r="B118" i="9"/>
  <c r="C118" i="9" s="1"/>
  <c r="A118" i="9"/>
  <c r="I117" i="9"/>
  <c r="B117" i="9"/>
  <c r="C117" i="9" s="1"/>
  <c r="A117" i="9"/>
  <c r="I116" i="9"/>
  <c r="B116" i="9"/>
  <c r="C116" i="9" s="1"/>
  <c r="A116" i="9"/>
  <c r="I115" i="9"/>
  <c r="B115" i="9"/>
  <c r="C115" i="9" s="1"/>
  <c r="A115" i="9"/>
  <c r="I114" i="9"/>
  <c r="B114" i="9"/>
  <c r="C114" i="9" s="1"/>
  <c r="A114" i="9"/>
  <c r="I113" i="9"/>
  <c r="B113" i="9"/>
  <c r="C113" i="9" s="1"/>
  <c r="A113" i="9"/>
  <c r="I112" i="9"/>
  <c r="B112" i="9"/>
  <c r="C112" i="9" s="1"/>
  <c r="A112" i="9"/>
  <c r="I111" i="9"/>
  <c r="B111" i="9"/>
  <c r="C111" i="9" s="1"/>
  <c r="A111" i="9"/>
  <c r="I110" i="9"/>
  <c r="B110" i="9"/>
  <c r="C110" i="9" s="1"/>
  <c r="A110" i="9"/>
  <c r="I109" i="9"/>
  <c r="B109" i="9"/>
  <c r="C109" i="9" s="1"/>
  <c r="A109" i="9"/>
  <c r="I108" i="9"/>
  <c r="B108" i="9"/>
  <c r="C108" i="9" s="1"/>
  <c r="A108" i="9"/>
  <c r="I107" i="9"/>
  <c r="B107" i="9"/>
  <c r="C107" i="9" s="1"/>
  <c r="A107" i="9"/>
  <c r="I106" i="9"/>
  <c r="B106" i="9"/>
  <c r="C106" i="9" s="1"/>
  <c r="A106" i="9"/>
  <c r="I105" i="9"/>
  <c r="B105" i="9"/>
  <c r="C105" i="9" s="1"/>
  <c r="A105" i="9"/>
  <c r="I104" i="9"/>
  <c r="B104" i="9"/>
  <c r="C104" i="9" s="1"/>
  <c r="A104" i="9"/>
  <c r="I103" i="9"/>
  <c r="B103" i="9"/>
  <c r="C103" i="9" s="1"/>
  <c r="A103" i="9"/>
  <c r="I102" i="9"/>
  <c r="B102" i="9"/>
  <c r="C102" i="9" s="1"/>
  <c r="A102" i="9"/>
  <c r="I101" i="9"/>
  <c r="B101" i="9"/>
  <c r="C101" i="9" s="1"/>
  <c r="A101" i="9"/>
  <c r="I100" i="9"/>
  <c r="B100" i="9"/>
  <c r="C100" i="9" s="1"/>
  <c r="A100" i="9"/>
  <c r="I99" i="9"/>
  <c r="B99" i="9"/>
  <c r="C99" i="9" s="1"/>
  <c r="A99" i="9"/>
  <c r="I98" i="9"/>
  <c r="B98" i="9"/>
  <c r="C98" i="9" s="1"/>
  <c r="A98" i="9"/>
  <c r="I97" i="9"/>
  <c r="B97" i="9"/>
  <c r="C97" i="9" s="1"/>
  <c r="A97" i="9"/>
  <c r="I96" i="9"/>
  <c r="B96" i="9"/>
  <c r="C96" i="9" s="1"/>
  <c r="A96" i="9"/>
  <c r="I95" i="9"/>
  <c r="B95" i="9"/>
  <c r="C95" i="9" s="1"/>
  <c r="A95" i="9"/>
  <c r="I94" i="9"/>
  <c r="B94" i="9"/>
  <c r="C94" i="9" s="1"/>
  <c r="A94" i="9"/>
  <c r="I93" i="9"/>
  <c r="B93" i="9"/>
  <c r="C93" i="9" s="1"/>
  <c r="A93" i="9"/>
  <c r="I92" i="9"/>
  <c r="B92" i="9"/>
  <c r="C92" i="9" s="1"/>
  <c r="A92" i="9"/>
  <c r="I91" i="9"/>
  <c r="B91" i="9"/>
  <c r="C91" i="9" s="1"/>
  <c r="A91" i="9"/>
  <c r="I90" i="9"/>
  <c r="B90" i="9"/>
  <c r="C90" i="9" s="1"/>
  <c r="A90" i="9"/>
  <c r="I89" i="9"/>
  <c r="B89" i="9"/>
  <c r="C89" i="9" s="1"/>
  <c r="A89" i="9"/>
  <c r="I88" i="9"/>
  <c r="B88" i="9"/>
  <c r="C88" i="9" s="1"/>
  <c r="A88" i="9"/>
  <c r="I87" i="9"/>
  <c r="B87" i="9"/>
  <c r="C87" i="9" s="1"/>
  <c r="A87" i="9"/>
  <c r="I86" i="9"/>
  <c r="B86" i="9"/>
  <c r="C86" i="9" s="1"/>
  <c r="A86" i="9"/>
  <c r="I85" i="9"/>
  <c r="B85" i="9"/>
  <c r="C85" i="9" s="1"/>
  <c r="A85" i="9"/>
  <c r="I84" i="9"/>
  <c r="B84" i="9"/>
  <c r="C84" i="9" s="1"/>
  <c r="A84" i="9"/>
  <c r="I83" i="9"/>
  <c r="B83" i="9"/>
  <c r="C83" i="9" s="1"/>
  <c r="A83" i="9"/>
  <c r="I82" i="9"/>
  <c r="B82" i="9"/>
  <c r="C82" i="9" s="1"/>
  <c r="A82" i="9"/>
  <c r="I81" i="9"/>
  <c r="B81" i="9"/>
  <c r="C81" i="9" s="1"/>
  <c r="A81" i="9"/>
  <c r="I80" i="9"/>
  <c r="B80" i="9"/>
  <c r="C80" i="9" s="1"/>
  <c r="A80" i="9"/>
  <c r="I79" i="9"/>
  <c r="B79" i="9"/>
  <c r="C79" i="9" s="1"/>
  <c r="A79" i="9"/>
  <c r="I78" i="9"/>
  <c r="B78" i="9"/>
  <c r="C78" i="9" s="1"/>
  <c r="A78" i="9"/>
  <c r="I77" i="9"/>
  <c r="B77" i="9"/>
  <c r="C77" i="9" s="1"/>
  <c r="A77" i="9"/>
  <c r="I76" i="9"/>
  <c r="B76" i="9"/>
  <c r="C76" i="9" s="1"/>
  <c r="A76" i="9"/>
  <c r="I75" i="9"/>
  <c r="B75" i="9"/>
  <c r="C75" i="9" s="1"/>
  <c r="A75" i="9"/>
  <c r="I74" i="9"/>
  <c r="B74" i="9"/>
  <c r="C74" i="9" s="1"/>
  <c r="A74" i="9"/>
  <c r="I73" i="9"/>
  <c r="B73" i="9"/>
  <c r="C73" i="9" s="1"/>
  <c r="A73" i="9"/>
  <c r="I72" i="9"/>
  <c r="B72" i="9"/>
  <c r="C72" i="9" s="1"/>
  <c r="A72" i="9"/>
  <c r="I71" i="9"/>
  <c r="B71" i="9"/>
  <c r="C71" i="9" s="1"/>
  <c r="A71" i="9"/>
  <c r="I70" i="9"/>
  <c r="B70" i="9"/>
  <c r="C70" i="9" s="1"/>
  <c r="A70" i="9"/>
  <c r="I69" i="9"/>
  <c r="B69" i="9"/>
  <c r="C69" i="9" s="1"/>
  <c r="A69" i="9"/>
  <c r="I68" i="9"/>
  <c r="B68" i="9"/>
  <c r="C68" i="9" s="1"/>
  <c r="A68" i="9"/>
  <c r="I67" i="9"/>
  <c r="B67" i="9"/>
  <c r="C67" i="9" s="1"/>
  <c r="A67" i="9"/>
  <c r="I66" i="9"/>
  <c r="B66" i="9"/>
  <c r="C66" i="9" s="1"/>
  <c r="A66" i="9"/>
  <c r="I65" i="9"/>
  <c r="B65" i="9"/>
  <c r="C65" i="9" s="1"/>
  <c r="A65" i="9"/>
  <c r="I64" i="9"/>
  <c r="B64" i="9"/>
  <c r="C64" i="9" s="1"/>
  <c r="A64" i="9"/>
  <c r="I63" i="9"/>
  <c r="B63" i="9"/>
  <c r="C63" i="9" s="1"/>
  <c r="A63" i="9"/>
  <c r="I62" i="9"/>
  <c r="B62" i="9"/>
  <c r="C62" i="9" s="1"/>
  <c r="A62" i="9"/>
  <c r="I61" i="9"/>
  <c r="B61" i="9"/>
  <c r="C61" i="9" s="1"/>
  <c r="A61" i="9"/>
  <c r="I60" i="9"/>
  <c r="B60" i="9"/>
  <c r="C60" i="9" s="1"/>
  <c r="A60" i="9"/>
  <c r="I59" i="9"/>
  <c r="B59" i="9"/>
  <c r="C59" i="9" s="1"/>
  <c r="A59" i="9"/>
  <c r="I58" i="9"/>
  <c r="B58" i="9"/>
  <c r="C58" i="9" s="1"/>
  <c r="A58" i="9"/>
  <c r="I57" i="9"/>
  <c r="B57" i="9"/>
  <c r="C57" i="9" s="1"/>
  <c r="A57" i="9"/>
  <c r="I56" i="9"/>
  <c r="B56" i="9"/>
  <c r="C56" i="9" s="1"/>
  <c r="A56" i="9"/>
  <c r="I55" i="9"/>
  <c r="B55" i="9"/>
  <c r="C55" i="9" s="1"/>
  <c r="A55" i="9"/>
  <c r="I54" i="9"/>
  <c r="B54" i="9"/>
  <c r="C54" i="9" s="1"/>
  <c r="A54" i="9"/>
  <c r="I53" i="9"/>
  <c r="B53" i="9"/>
  <c r="C53" i="9" s="1"/>
  <c r="A53" i="9"/>
  <c r="I52" i="9"/>
  <c r="B52" i="9"/>
  <c r="C52" i="9" s="1"/>
  <c r="A52" i="9"/>
  <c r="I51" i="9"/>
  <c r="B51" i="9"/>
  <c r="C51" i="9" s="1"/>
  <c r="A51" i="9"/>
  <c r="I50" i="9"/>
  <c r="B50" i="9"/>
  <c r="C50" i="9" s="1"/>
  <c r="A50" i="9"/>
  <c r="I49" i="9"/>
  <c r="B49" i="9"/>
  <c r="C49" i="9" s="1"/>
  <c r="A49" i="9"/>
  <c r="I48" i="9"/>
  <c r="B48" i="9"/>
  <c r="C48" i="9" s="1"/>
  <c r="A48" i="9"/>
  <c r="I47" i="9"/>
  <c r="B47" i="9"/>
  <c r="C47" i="9" s="1"/>
  <c r="A47" i="9"/>
  <c r="I46" i="9"/>
  <c r="B46" i="9"/>
  <c r="C46" i="9" s="1"/>
  <c r="A46" i="9"/>
  <c r="I45" i="9"/>
  <c r="B45" i="9"/>
  <c r="C45" i="9" s="1"/>
  <c r="A45" i="9"/>
  <c r="I44" i="9"/>
  <c r="B44" i="9"/>
  <c r="C44" i="9" s="1"/>
  <c r="A44" i="9"/>
  <c r="I43" i="9"/>
  <c r="B43" i="9"/>
  <c r="C43" i="9" s="1"/>
  <c r="A43" i="9"/>
  <c r="I42" i="9"/>
  <c r="B42" i="9"/>
  <c r="C42" i="9" s="1"/>
  <c r="A42" i="9"/>
  <c r="I41" i="9"/>
  <c r="B41" i="9"/>
  <c r="C41" i="9" s="1"/>
  <c r="A41" i="9"/>
  <c r="I40" i="9"/>
  <c r="B40" i="9"/>
  <c r="C40" i="9" s="1"/>
  <c r="A40" i="9"/>
  <c r="I39" i="9"/>
  <c r="B39" i="9"/>
  <c r="C39" i="9" s="1"/>
  <c r="A39" i="9"/>
  <c r="I38" i="9"/>
  <c r="B38" i="9"/>
  <c r="C38" i="9" s="1"/>
  <c r="A38" i="9"/>
  <c r="I37" i="9"/>
  <c r="B37" i="9"/>
  <c r="C37" i="9" s="1"/>
  <c r="A37" i="9"/>
  <c r="I36" i="9"/>
  <c r="B36" i="9"/>
  <c r="C36" i="9" s="1"/>
  <c r="A36" i="9"/>
  <c r="I35" i="9"/>
  <c r="B35" i="9"/>
  <c r="C35" i="9" s="1"/>
  <c r="A35" i="9"/>
  <c r="I34" i="9"/>
  <c r="B34" i="9"/>
  <c r="C34" i="9" s="1"/>
  <c r="A34" i="9"/>
  <c r="I33" i="9"/>
  <c r="B33" i="9"/>
  <c r="C33" i="9" s="1"/>
  <c r="A33" i="9"/>
  <c r="I32" i="9"/>
  <c r="B32" i="9"/>
  <c r="C32" i="9" s="1"/>
  <c r="A32" i="9"/>
  <c r="I31" i="9"/>
  <c r="B31" i="9"/>
  <c r="C31" i="9" s="1"/>
  <c r="A31" i="9"/>
  <c r="I30" i="9"/>
  <c r="B30" i="9"/>
  <c r="C30" i="9" s="1"/>
  <c r="A30" i="9"/>
  <c r="I29" i="9"/>
  <c r="B29" i="9"/>
  <c r="C29" i="9" s="1"/>
  <c r="A29" i="9"/>
  <c r="I28" i="9"/>
  <c r="B28" i="9"/>
  <c r="C28" i="9" s="1"/>
  <c r="A28" i="9"/>
  <c r="I27" i="9"/>
  <c r="B27" i="9"/>
  <c r="C27" i="9" s="1"/>
  <c r="A27" i="9"/>
  <c r="I26" i="9"/>
  <c r="B26" i="9"/>
  <c r="C26" i="9" s="1"/>
  <c r="A26" i="9"/>
  <c r="I25" i="9"/>
  <c r="B25" i="9"/>
  <c r="C25" i="9" s="1"/>
  <c r="A25" i="9"/>
  <c r="I24" i="9"/>
  <c r="B24" i="9"/>
  <c r="C24" i="9" s="1"/>
  <c r="A24" i="9"/>
  <c r="I23" i="9"/>
  <c r="B23" i="9"/>
  <c r="C23" i="9" s="1"/>
  <c r="A23" i="9"/>
  <c r="I22" i="9"/>
  <c r="B22" i="9"/>
  <c r="C22" i="9" s="1"/>
  <c r="A22" i="9"/>
  <c r="I21" i="9"/>
  <c r="B21" i="9"/>
  <c r="C21" i="9" s="1"/>
  <c r="A21" i="9"/>
  <c r="I20" i="9"/>
  <c r="B20" i="9"/>
  <c r="C20" i="9" s="1"/>
  <c r="A20" i="9"/>
  <c r="I19" i="9"/>
  <c r="B19" i="9"/>
  <c r="C19" i="9" s="1"/>
  <c r="A19" i="9"/>
  <c r="I18" i="9"/>
  <c r="B18" i="9"/>
  <c r="C18" i="9" s="1"/>
  <c r="A18" i="9"/>
  <c r="I17" i="9"/>
  <c r="B17" i="9"/>
  <c r="C17" i="9" s="1"/>
  <c r="A17" i="9"/>
  <c r="I16" i="9"/>
  <c r="B16" i="9"/>
  <c r="C16" i="9" s="1"/>
  <c r="A16" i="9"/>
  <c r="I15" i="9"/>
  <c r="B15" i="9"/>
  <c r="C15" i="9" s="1"/>
  <c r="A15" i="9"/>
  <c r="I14" i="9"/>
  <c r="B14" i="9"/>
  <c r="C14" i="9" s="1"/>
  <c r="A14" i="9"/>
  <c r="I13" i="9"/>
  <c r="B13" i="9"/>
  <c r="C13" i="9" s="1"/>
  <c r="A13" i="9"/>
  <c r="I12" i="9"/>
  <c r="B12" i="9"/>
  <c r="C12" i="9" s="1"/>
  <c r="A12" i="9"/>
  <c r="I11" i="9"/>
  <c r="B11" i="9"/>
  <c r="C11" i="9" s="1"/>
  <c r="A11" i="9"/>
  <c r="I10" i="9"/>
  <c r="B10" i="9"/>
  <c r="C10" i="9" s="1"/>
  <c r="A10" i="9"/>
  <c r="I9" i="9"/>
  <c r="B9" i="9"/>
  <c r="C9" i="9" s="1"/>
  <c r="A9" i="9"/>
  <c r="I8" i="9"/>
  <c r="B8" i="9"/>
  <c r="C8" i="9" s="1"/>
  <c r="A8" i="9"/>
  <c r="I7" i="9"/>
  <c r="B7" i="9"/>
  <c r="C7" i="9" s="1"/>
  <c r="A7" i="9"/>
  <c r="I6" i="9"/>
  <c r="B6" i="9"/>
  <c r="C6" i="9" s="1"/>
  <c r="A6" i="9"/>
  <c r="G3" i="9"/>
  <c r="F3" i="9"/>
  <c r="E3" i="9"/>
  <c r="D3" i="9"/>
  <c r="C3" i="9"/>
  <c r="B3" i="9"/>
  <c r="A3" i="9"/>
  <c r="G1" i="9"/>
  <c r="F1" i="9"/>
  <c r="I873" i="8"/>
  <c r="F873" i="8"/>
  <c r="D873" i="8"/>
  <c r="B873" i="8"/>
  <c r="C873" i="8" s="1"/>
  <c r="A873" i="8"/>
  <c r="I872" i="8"/>
  <c r="F872" i="8"/>
  <c r="D872" i="8"/>
  <c r="H872" i="8" s="1"/>
  <c r="B872" i="8"/>
  <c r="C872" i="8" s="1"/>
  <c r="A872" i="8"/>
  <c r="I871" i="8"/>
  <c r="F871" i="8"/>
  <c r="D871" i="8"/>
  <c r="H871" i="8" s="1"/>
  <c r="C871" i="8"/>
  <c r="B871" i="8"/>
  <c r="A871" i="8"/>
  <c r="I870" i="8"/>
  <c r="F870" i="8"/>
  <c r="D870" i="8"/>
  <c r="H870" i="8" s="1"/>
  <c r="B870" i="8"/>
  <c r="C870" i="8" s="1"/>
  <c r="A870" i="8"/>
  <c r="I869" i="8"/>
  <c r="F869" i="8"/>
  <c r="D869" i="8"/>
  <c r="B869" i="8"/>
  <c r="C869" i="8" s="1"/>
  <c r="A869" i="8"/>
  <c r="I868" i="8"/>
  <c r="F868" i="8"/>
  <c r="D868" i="8"/>
  <c r="B868" i="8"/>
  <c r="C868" i="8" s="1"/>
  <c r="A868" i="8"/>
  <c r="I867" i="8"/>
  <c r="F867" i="8"/>
  <c r="D867" i="8"/>
  <c r="H867" i="8" s="1"/>
  <c r="B867" i="8"/>
  <c r="C867" i="8" s="1"/>
  <c r="A867" i="8"/>
  <c r="I866" i="8"/>
  <c r="F866" i="8"/>
  <c r="D866" i="8"/>
  <c r="B866" i="8"/>
  <c r="C866" i="8" s="1"/>
  <c r="A866" i="8"/>
  <c r="I865" i="8"/>
  <c r="F865" i="8"/>
  <c r="D865" i="8"/>
  <c r="B865" i="8"/>
  <c r="C865" i="8" s="1"/>
  <c r="A865" i="8"/>
  <c r="I864" i="8"/>
  <c r="F864" i="8"/>
  <c r="D864" i="8"/>
  <c r="H864" i="8" s="1"/>
  <c r="B864" i="8"/>
  <c r="C864" i="8" s="1"/>
  <c r="A864" i="8"/>
  <c r="I863" i="8"/>
  <c r="F863" i="8"/>
  <c r="D863" i="8"/>
  <c r="B863" i="8"/>
  <c r="C863" i="8" s="1"/>
  <c r="A863" i="8"/>
  <c r="I862" i="8"/>
  <c r="F862" i="8"/>
  <c r="D862" i="8"/>
  <c r="H862" i="8" s="1"/>
  <c r="B862" i="8"/>
  <c r="C862" i="8" s="1"/>
  <c r="A862" i="8"/>
  <c r="I861" i="8"/>
  <c r="F861" i="8"/>
  <c r="D861" i="8"/>
  <c r="B861" i="8"/>
  <c r="C861" i="8" s="1"/>
  <c r="A861" i="8"/>
  <c r="I860" i="8"/>
  <c r="F860" i="8"/>
  <c r="D860" i="8"/>
  <c r="B860" i="8"/>
  <c r="C860" i="8" s="1"/>
  <c r="A860" i="8"/>
  <c r="I859" i="8"/>
  <c r="F859" i="8"/>
  <c r="D859" i="8"/>
  <c r="B859" i="8"/>
  <c r="C859" i="8" s="1"/>
  <c r="A859" i="8"/>
  <c r="I858" i="8"/>
  <c r="F858" i="8"/>
  <c r="D858" i="8"/>
  <c r="H858" i="8" s="1"/>
  <c r="B858" i="8"/>
  <c r="C858" i="8" s="1"/>
  <c r="A858" i="8"/>
  <c r="I857" i="8"/>
  <c r="F857" i="8"/>
  <c r="D857" i="8"/>
  <c r="B857" i="8"/>
  <c r="C857" i="8" s="1"/>
  <c r="A857" i="8"/>
  <c r="I856" i="8"/>
  <c r="F856" i="8"/>
  <c r="D856" i="8"/>
  <c r="H856" i="8" s="1"/>
  <c r="B856" i="8"/>
  <c r="C856" i="8" s="1"/>
  <c r="A856" i="8"/>
  <c r="I855" i="8"/>
  <c r="F855" i="8"/>
  <c r="D855" i="8"/>
  <c r="H855" i="8" s="1"/>
  <c r="B855" i="8"/>
  <c r="C855" i="8" s="1"/>
  <c r="A855" i="8"/>
  <c r="I854" i="8"/>
  <c r="F854" i="8"/>
  <c r="D854" i="8"/>
  <c r="H854" i="8" s="1"/>
  <c r="B854" i="8"/>
  <c r="C854" i="8" s="1"/>
  <c r="A854" i="8"/>
  <c r="I853" i="8"/>
  <c r="F853" i="8"/>
  <c r="D853" i="8"/>
  <c r="H853" i="8" s="1"/>
  <c r="B853" i="8"/>
  <c r="C853" i="8" s="1"/>
  <c r="A853" i="8"/>
  <c r="I852" i="8"/>
  <c r="F852" i="8"/>
  <c r="D852" i="8"/>
  <c r="B852" i="8"/>
  <c r="C852" i="8" s="1"/>
  <c r="A852" i="8"/>
  <c r="I851" i="8"/>
  <c r="F851" i="8"/>
  <c r="D851" i="8"/>
  <c r="H851" i="8" s="1"/>
  <c r="B851" i="8"/>
  <c r="C851" i="8" s="1"/>
  <c r="A851" i="8"/>
  <c r="I850" i="8"/>
  <c r="F850" i="8"/>
  <c r="D850" i="8"/>
  <c r="B850" i="8"/>
  <c r="C850" i="8" s="1"/>
  <c r="A850" i="8"/>
  <c r="I849" i="8"/>
  <c r="F849" i="8"/>
  <c r="D849" i="8"/>
  <c r="B849" i="8"/>
  <c r="C849" i="8" s="1"/>
  <c r="A849" i="8"/>
  <c r="I848" i="8"/>
  <c r="F848" i="8"/>
  <c r="D848" i="8"/>
  <c r="H848" i="8" s="1"/>
  <c r="B848" i="8"/>
  <c r="C848" i="8" s="1"/>
  <c r="A848" i="8"/>
  <c r="I847" i="8"/>
  <c r="F847" i="8"/>
  <c r="D847" i="8"/>
  <c r="B847" i="8"/>
  <c r="C847" i="8" s="1"/>
  <c r="A847" i="8"/>
  <c r="I846" i="8"/>
  <c r="F846" i="8"/>
  <c r="D846" i="8"/>
  <c r="H846" i="8" s="1"/>
  <c r="B846" i="8"/>
  <c r="C846" i="8" s="1"/>
  <c r="A846" i="8"/>
  <c r="I845" i="8"/>
  <c r="F845" i="8"/>
  <c r="D845" i="8"/>
  <c r="B845" i="8"/>
  <c r="C845" i="8" s="1"/>
  <c r="A845" i="8"/>
  <c r="I844" i="8"/>
  <c r="F844" i="8"/>
  <c r="D844" i="8"/>
  <c r="B844" i="8"/>
  <c r="C844" i="8" s="1"/>
  <c r="A844" i="8"/>
  <c r="I843" i="8"/>
  <c r="F843" i="8"/>
  <c r="D843" i="8"/>
  <c r="B843" i="8"/>
  <c r="C843" i="8" s="1"/>
  <c r="A843" i="8"/>
  <c r="I842" i="8"/>
  <c r="F842" i="8"/>
  <c r="D842" i="8"/>
  <c r="H842" i="8" s="1"/>
  <c r="B842" i="8"/>
  <c r="C842" i="8" s="1"/>
  <c r="A842" i="8"/>
  <c r="I841" i="8"/>
  <c r="F841" i="8"/>
  <c r="D841" i="8"/>
  <c r="B841" i="8"/>
  <c r="C841" i="8" s="1"/>
  <c r="A841" i="8"/>
  <c r="I840" i="8"/>
  <c r="F840" i="8"/>
  <c r="D840" i="8"/>
  <c r="H840" i="8" s="1"/>
  <c r="B840" i="8"/>
  <c r="C840" i="8" s="1"/>
  <c r="A840" i="8"/>
  <c r="I839" i="8"/>
  <c r="F839" i="8"/>
  <c r="D839" i="8"/>
  <c r="H839" i="8" s="1"/>
  <c r="B839" i="8"/>
  <c r="C839" i="8" s="1"/>
  <c r="A839" i="8"/>
  <c r="I838" i="8"/>
  <c r="F838" i="8"/>
  <c r="D838" i="8"/>
  <c r="H838" i="8" s="1"/>
  <c r="B838" i="8"/>
  <c r="C838" i="8" s="1"/>
  <c r="A838" i="8"/>
  <c r="I837" i="8"/>
  <c r="F837" i="8"/>
  <c r="D837" i="8"/>
  <c r="B837" i="8"/>
  <c r="C837" i="8" s="1"/>
  <c r="A837" i="8"/>
  <c r="I836" i="8"/>
  <c r="F836" i="8"/>
  <c r="D836" i="8"/>
  <c r="B836" i="8"/>
  <c r="C836" i="8" s="1"/>
  <c r="A836" i="8"/>
  <c r="I835" i="8"/>
  <c r="F835" i="8"/>
  <c r="D835" i="8"/>
  <c r="H835" i="8" s="1"/>
  <c r="B835" i="8"/>
  <c r="C835" i="8" s="1"/>
  <c r="A835" i="8"/>
  <c r="I834" i="8"/>
  <c r="F834" i="8"/>
  <c r="D834" i="8"/>
  <c r="B834" i="8"/>
  <c r="C834" i="8" s="1"/>
  <c r="A834" i="8"/>
  <c r="I833" i="8"/>
  <c r="F833" i="8"/>
  <c r="D833" i="8"/>
  <c r="B833" i="8"/>
  <c r="C833" i="8" s="1"/>
  <c r="A833" i="8"/>
  <c r="I832" i="8"/>
  <c r="F832" i="8"/>
  <c r="D832" i="8"/>
  <c r="H832" i="8" s="1"/>
  <c r="B832" i="8"/>
  <c r="C832" i="8" s="1"/>
  <c r="A832" i="8"/>
  <c r="I831" i="8"/>
  <c r="F831" i="8"/>
  <c r="D831" i="8"/>
  <c r="B831" i="8"/>
  <c r="C831" i="8" s="1"/>
  <c r="A831" i="8"/>
  <c r="I830" i="8"/>
  <c r="F830" i="8"/>
  <c r="D830" i="8"/>
  <c r="H830" i="8" s="1"/>
  <c r="B830" i="8"/>
  <c r="C830" i="8" s="1"/>
  <c r="A830" i="8"/>
  <c r="I829" i="8"/>
  <c r="F829" i="8"/>
  <c r="D829" i="8"/>
  <c r="B829" i="8"/>
  <c r="C829" i="8" s="1"/>
  <c r="A829" i="8"/>
  <c r="I828" i="8"/>
  <c r="F828" i="8"/>
  <c r="D828" i="8"/>
  <c r="B828" i="8"/>
  <c r="C828" i="8" s="1"/>
  <c r="A828" i="8"/>
  <c r="I827" i="8"/>
  <c r="F827" i="8"/>
  <c r="D827" i="8"/>
  <c r="H827" i="8" s="1"/>
  <c r="B827" i="8"/>
  <c r="C827" i="8" s="1"/>
  <c r="A827" i="8"/>
  <c r="I826" i="8"/>
  <c r="F826" i="8"/>
  <c r="D826" i="8"/>
  <c r="B826" i="8"/>
  <c r="C826" i="8" s="1"/>
  <c r="A826" i="8"/>
  <c r="I825" i="8"/>
  <c r="F825" i="8"/>
  <c r="D825" i="8"/>
  <c r="B825" i="8"/>
  <c r="C825" i="8" s="1"/>
  <c r="A825" i="8"/>
  <c r="I824" i="8"/>
  <c r="F824" i="8"/>
  <c r="D824" i="8"/>
  <c r="H824" i="8" s="1"/>
  <c r="B824" i="8"/>
  <c r="C824" i="8" s="1"/>
  <c r="A824" i="8"/>
  <c r="I823" i="8"/>
  <c r="F823" i="8"/>
  <c r="D823" i="8"/>
  <c r="H823" i="8" s="1"/>
  <c r="B823" i="8"/>
  <c r="C823" i="8" s="1"/>
  <c r="A823" i="8"/>
  <c r="I822" i="8"/>
  <c r="F822" i="8"/>
  <c r="D822" i="8"/>
  <c r="H822" i="8" s="1"/>
  <c r="B822" i="8"/>
  <c r="C822" i="8" s="1"/>
  <c r="A822" i="8"/>
  <c r="I821" i="8"/>
  <c r="F821" i="8"/>
  <c r="D821" i="8"/>
  <c r="B821" i="8"/>
  <c r="C821" i="8" s="1"/>
  <c r="A821" i="8"/>
  <c r="I820" i="8"/>
  <c r="F820" i="8"/>
  <c r="D820" i="8"/>
  <c r="B820" i="8"/>
  <c r="C820" i="8" s="1"/>
  <c r="A820" i="8"/>
  <c r="I819" i="8"/>
  <c r="F819" i="8"/>
  <c r="D819" i="8"/>
  <c r="H819" i="8" s="1"/>
  <c r="B819" i="8"/>
  <c r="C819" i="8" s="1"/>
  <c r="A819" i="8"/>
  <c r="I818" i="8"/>
  <c r="F818" i="8"/>
  <c r="D818" i="8"/>
  <c r="B818" i="8"/>
  <c r="C818" i="8" s="1"/>
  <c r="A818" i="8"/>
  <c r="I817" i="8"/>
  <c r="F817" i="8"/>
  <c r="D817" i="8"/>
  <c r="B817" i="8"/>
  <c r="C817" i="8" s="1"/>
  <c r="A817" i="8"/>
  <c r="I816" i="8"/>
  <c r="F816" i="8"/>
  <c r="D816" i="8"/>
  <c r="H816" i="8" s="1"/>
  <c r="B816" i="8"/>
  <c r="C816" i="8" s="1"/>
  <c r="A816" i="8"/>
  <c r="I815" i="8"/>
  <c r="F815" i="8"/>
  <c r="D815" i="8"/>
  <c r="B815" i="8"/>
  <c r="C815" i="8" s="1"/>
  <c r="A815" i="8"/>
  <c r="I814" i="8"/>
  <c r="F814" i="8"/>
  <c r="D814" i="8"/>
  <c r="H814" i="8" s="1"/>
  <c r="B814" i="8"/>
  <c r="C814" i="8" s="1"/>
  <c r="A814" i="8"/>
  <c r="I813" i="8"/>
  <c r="F813" i="8"/>
  <c r="D813" i="8"/>
  <c r="B813" i="8"/>
  <c r="C813" i="8" s="1"/>
  <c r="A813" i="8"/>
  <c r="I812" i="8"/>
  <c r="F812" i="8"/>
  <c r="D812" i="8"/>
  <c r="B812" i="8"/>
  <c r="C812" i="8" s="1"/>
  <c r="A812" i="8"/>
  <c r="I811" i="8"/>
  <c r="F811" i="8"/>
  <c r="D811" i="8"/>
  <c r="B811" i="8"/>
  <c r="C811" i="8" s="1"/>
  <c r="A811" i="8"/>
  <c r="I810" i="8"/>
  <c r="F810" i="8"/>
  <c r="D810" i="8"/>
  <c r="H810" i="8" s="1"/>
  <c r="B810" i="8"/>
  <c r="C810" i="8" s="1"/>
  <c r="A810" i="8"/>
  <c r="I809" i="8"/>
  <c r="F809" i="8"/>
  <c r="D809" i="8"/>
  <c r="B809" i="8"/>
  <c r="C809" i="8" s="1"/>
  <c r="A809" i="8"/>
  <c r="I808" i="8"/>
  <c r="F808" i="8"/>
  <c r="D808" i="8"/>
  <c r="H808" i="8" s="1"/>
  <c r="B808" i="8"/>
  <c r="C808" i="8" s="1"/>
  <c r="A808" i="8"/>
  <c r="I807" i="8"/>
  <c r="F807" i="8"/>
  <c r="D807" i="8"/>
  <c r="H807" i="8" s="1"/>
  <c r="B807" i="8"/>
  <c r="C807" i="8" s="1"/>
  <c r="A807" i="8"/>
  <c r="I806" i="8"/>
  <c r="F806" i="8"/>
  <c r="D806" i="8"/>
  <c r="H806" i="8" s="1"/>
  <c r="B806" i="8"/>
  <c r="C806" i="8" s="1"/>
  <c r="A806" i="8"/>
  <c r="I805" i="8"/>
  <c r="F805" i="8"/>
  <c r="D805" i="8"/>
  <c r="H805" i="8" s="1"/>
  <c r="B805" i="8"/>
  <c r="C805" i="8" s="1"/>
  <c r="A805" i="8"/>
  <c r="I804" i="8"/>
  <c r="F804" i="8"/>
  <c r="D804" i="8"/>
  <c r="B804" i="8"/>
  <c r="C804" i="8" s="1"/>
  <c r="A804" i="8"/>
  <c r="I803" i="8"/>
  <c r="F803" i="8"/>
  <c r="D803" i="8"/>
  <c r="H803" i="8" s="1"/>
  <c r="B803" i="8"/>
  <c r="C803" i="8" s="1"/>
  <c r="A803" i="8"/>
  <c r="I802" i="8"/>
  <c r="F802" i="8"/>
  <c r="D802" i="8"/>
  <c r="B802" i="8"/>
  <c r="C802" i="8" s="1"/>
  <c r="A802" i="8"/>
  <c r="I801" i="8"/>
  <c r="F801" i="8"/>
  <c r="D801" i="8"/>
  <c r="B801" i="8"/>
  <c r="C801" i="8" s="1"/>
  <c r="A801" i="8"/>
  <c r="I800" i="8"/>
  <c r="F800" i="8"/>
  <c r="D800" i="8"/>
  <c r="H800" i="8" s="1"/>
  <c r="B800" i="8"/>
  <c r="C800" i="8" s="1"/>
  <c r="A800" i="8"/>
  <c r="I799" i="8"/>
  <c r="F799" i="8"/>
  <c r="D799" i="8"/>
  <c r="B799" i="8"/>
  <c r="C799" i="8" s="1"/>
  <c r="A799" i="8"/>
  <c r="I798" i="8"/>
  <c r="F798" i="8"/>
  <c r="D798" i="8"/>
  <c r="H798" i="8" s="1"/>
  <c r="B798" i="8"/>
  <c r="C798" i="8" s="1"/>
  <c r="A798" i="8"/>
  <c r="I797" i="8"/>
  <c r="F797" i="8"/>
  <c r="D797" i="8"/>
  <c r="B797" i="8"/>
  <c r="C797" i="8" s="1"/>
  <c r="A797" i="8"/>
  <c r="I796" i="8"/>
  <c r="F796" i="8"/>
  <c r="D796" i="8"/>
  <c r="B796" i="8"/>
  <c r="C796" i="8" s="1"/>
  <c r="A796" i="8"/>
  <c r="I795" i="8"/>
  <c r="F795" i="8"/>
  <c r="D795" i="8"/>
  <c r="H795" i="8" s="1"/>
  <c r="B795" i="8"/>
  <c r="C795" i="8" s="1"/>
  <c r="A795" i="8"/>
  <c r="I794" i="8"/>
  <c r="F794" i="8"/>
  <c r="D794" i="8"/>
  <c r="B794" i="8"/>
  <c r="C794" i="8" s="1"/>
  <c r="A794" i="8"/>
  <c r="I793" i="8"/>
  <c r="F793" i="8"/>
  <c r="D793" i="8"/>
  <c r="B793" i="8"/>
  <c r="C793" i="8" s="1"/>
  <c r="A793" i="8"/>
  <c r="I792" i="8"/>
  <c r="F792" i="8"/>
  <c r="D792" i="8"/>
  <c r="H792" i="8" s="1"/>
  <c r="B792" i="8"/>
  <c r="C792" i="8" s="1"/>
  <c r="A792" i="8"/>
  <c r="I791" i="8"/>
  <c r="F791" i="8"/>
  <c r="D791" i="8"/>
  <c r="B791" i="8"/>
  <c r="C791" i="8" s="1"/>
  <c r="A791" i="8"/>
  <c r="I790" i="8"/>
  <c r="F790" i="8"/>
  <c r="D790" i="8"/>
  <c r="H790" i="8" s="1"/>
  <c r="B790" i="8"/>
  <c r="C790" i="8" s="1"/>
  <c r="A790" i="8"/>
  <c r="I789" i="8"/>
  <c r="F789" i="8"/>
  <c r="D789" i="8"/>
  <c r="H789" i="8" s="1"/>
  <c r="B789" i="8"/>
  <c r="C789" i="8" s="1"/>
  <c r="A789" i="8"/>
  <c r="I788" i="8"/>
  <c r="F788" i="8"/>
  <c r="D788" i="8"/>
  <c r="B788" i="8"/>
  <c r="C788" i="8" s="1"/>
  <c r="A788" i="8"/>
  <c r="I787" i="8"/>
  <c r="F787" i="8"/>
  <c r="D787" i="8"/>
  <c r="H787" i="8" s="1"/>
  <c r="B787" i="8"/>
  <c r="C787" i="8" s="1"/>
  <c r="A787" i="8"/>
  <c r="I786" i="8"/>
  <c r="F786" i="8"/>
  <c r="D786" i="8"/>
  <c r="B786" i="8"/>
  <c r="C786" i="8" s="1"/>
  <c r="A786" i="8"/>
  <c r="I785" i="8"/>
  <c r="F785" i="8"/>
  <c r="D785" i="8"/>
  <c r="B785" i="8"/>
  <c r="C785" i="8" s="1"/>
  <c r="A785" i="8"/>
  <c r="I784" i="8"/>
  <c r="F784" i="8"/>
  <c r="D784" i="8"/>
  <c r="H784" i="8" s="1"/>
  <c r="C784" i="8"/>
  <c r="B784" i="8"/>
  <c r="A784" i="8"/>
  <c r="I783" i="8"/>
  <c r="F783" i="8"/>
  <c r="D783" i="8"/>
  <c r="H783" i="8" s="1"/>
  <c r="B783" i="8"/>
  <c r="C783" i="8" s="1"/>
  <c r="A783" i="8"/>
  <c r="I782" i="8"/>
  <c r="F782" i="8"/>
  <c r="D782" i="8"/>
  <c r="H782" i="8" s="1"/>
  <c r="B782" i="8"/>
  <c r="C782" i="8" s="1"/>
  <c r="A782" i="8"/>
  <c r="I781" i="8"/>
  <c r="F781" i="8"/>
  <c r="D781" i="8"/>
  <c r="H781" i="8" s="1"/>
  <c r="B781" i="8"/>
  <c r="C781" i="8" s="1"/>
  <c r="A781" i="8"/>
  <c r="I780" i="8"/>
  <c r="F780" i="8"/>
  <c r="D780" i="8"/>
  <c r="B780" i="8"/>
  <c r="C780" i="8" s="1"/>
  <c r="A780" i="8"/>
  <c r="I779" i="8"/>
  <c r="F779" i="8"/>
  <c r="D779" i="8"/>
  <c r="H779" i="8" s="1"/>
  <c r="B779" i="8"/>
  <c r="C779" i="8" s="1"/>
  <c r="A779" i="8"/>
  <c r="I778" i="8"/>
  <c r="F778" i="8"/>
  <c r="D778" i="8"/>
  <c r="H778" i="8" s="1"/>
  <c r="B778" i="8"/>
  <c r="C778" i="8" s="1"/>
  <c r="A778" i="8"/>
  <c r="I777" i="8"/>
  <c r="F777" i="8"/>
  <c r="D777" i="8"/>
  <c r="B777" i="8"/>
  <c r="C777" i="8" s="1"/>
  <c r="A777" i="8"/>
  <c r="I776" i="8"/>
  <c r="F776" i="8"/>
  <c r="D776" i="8"/>
  <c r="H776" i="8" s="1"/>
  <c r="B776" i="8"/>
  <c r="C776" i="8" s="1"/>
  <c r="A776" i="8"/>
  <c r="I775" i="8"/>
  <c r="F775" i="8"/>
  <c r="D775" i="8"/>
  <c r="H775" i="8" s="1"/>
  <c r="B775" i="8"/>
  <c r="C775" i="8" s="1"/>
  <c r="A775" i="8"/>
  <c r="I774" i="8"/>
  <c r="F774" i="8"/>
  <c r="D774" i="8"/>
  <c r="H774" i="8" s="1"/>
  <c r="B774" i="8"/>
  <c r="C774" i="8" s="1"/>
  <c r="A774" i="8"/>
  <c r="I773" i="8"/>
  <c r="F773" i="8"/>
  <c r="D773" i="8"/>
  <c r="H773" i="8" s="1"/>
  <c r="B773" i="8"/>
  <c r="C773" i="8" s="1"/>
  <c r="A773" i="8"/>
  <c r="I772" i="8"/>
  <c r="F772" i="8"/>
  <c r="D772" i="8"/>
  <c r="B772" i="8"/>
  <c r="C772" i="8" s="1"/>
  <c r="A772" i="8"/>
  <c r="I771" i="8"/>
  <c r="F771" i="8"/>
  <c r="D771" i="8"/>
  <c r="H771" i="8" s="1"/>
  <c r="B771" i="8"/>
  <c r="C771" i="8" s="1"/>
  <c r="A771" i="8"/>
  <c r="I770" i="8"/>
  <c r="F770" i="8"/>
  <c r="D770" i="8"/>
  <c r="H770" i="8" s="1"/>
  <c r="B770" i="8"/>
  <c r="C770" i="8" s="1"/>
  <c r="A770" i="8"/>
  <c r="I769" i="8"/>
  <c r="F769" i="8"/>
  <c r="D769" i="8"/>
  <c r="B769" i="8"/>
  <c r="C769" i="8" s="1"/>
  <c r="A769" i="8"/>
  <c r="I768" i="8"/>
  <c r="F768" i="8"/>
  <c r="D768" i="8"/>
  <c r="H768" i="8" s="1"/>
  <c r="B768" i="8"/>
  <c r="C768" i="8" s="1"/>
  <c r="A768" i="8"/>
  <c r="I767" i="8"/>
  <c r="F767" i="8"/>
  <c r="D767" i="8"/>
  <c r="H767" i="8" s="1"/>
  <c r="B767" i="8"/>
  <c r="C767" i="8" s="1"/>
  <c r="A767" i="8"/>
  <c r="I766" i="8"/>
  <c r="F766" i="8"/>
  <c r="D766" i="8"/>
  <c r="H766" i="8" s="1"/>
  <c r="B766" i="8"/>
  <c r="C766" i="8" s="1"/>
  <c r="A766" i="8"/>
  <c r="I765" i="8"/>
  <c r="F765" i="8"/>
  <c r="D765" i="8"/>
  <c r="H765" i="8" s="1"/>
  <c r="B765" i="8"/>
  <c r="C765" i="8" s="1"/>
  <c r="A765" i="8"/>
  <c r="I764" i="8"/>
  <c r="F764" i="8"/>
  <c r="D764" i="8"/>
  <c r="E764" i="8" s="1"/>
  <c r="B764" i="8"/>
  <c r="C764" i="8" s="1"/>
  <c r="A764" i="8"/>
  <c r="I763" i="8"/>
  <c r="F763" i="8"/>
  <c r="D763" i="8"/>
  <c r="H763" i="8" s="1"/>
  <c r="B763" i="8"/>
  <c r="C763" i="8" s="1"/>
  <c r="A763" i="8"/>
  <c r="I762" i="8"/>
  <c r="F762" i="8"/>
  <c r="D762" i="8"/>
  <c r="H762" i="8" s="1"/>
  <c r="B762" i="8"/>
  <c r="C762" i="8" s="1"/>
  <c r="A762" i="8"/>
  <c r="I761" i="8"/>
  <c r="F761" i="8"/>
  <c r="D761" i="8"/>
  <c r="H761" i="8" s="1"/>
  <c r="B761" i="8"/>
  <c r="C761" i="8" s="1"/>
  <c r="A761" i="8"/>
  <c r="I760" i="8"/>
  <c r="F760" i="8"/>
  <c r="D760" i="8"/>
  <c r="E760" i="8" s="1"/>
  <c r="B760" i="8"/>
  <c r="C760" i="8" s="1"/>
  <c r="A760" i="8"/>
  <c r="I759" i="8"/>
  <c r="F759" i="8"/>
  <c r="D759" i="8"/>
  <c r="H759" i="8" s="1"/>
  <c r="B759" i="8"/>
  <c r="C759" i="8" s="1"/>
  <c r="A759" i="8"/>
  <c r="I758" i="8"/>
  <c r="F758" i="8"/>
  <c r="D758" i="8"/>
  <c r="H758" i="8" s="1"/>
  <c r="B758" i="8"/>
  <c r="C758" i="8" s="1"/>
  <c r="A758" i="8"/>
  <c r="I757" i="8"/>
  <c r="F757" i="8"/>
  <c r="D757" i="8"/>
  <c r="H757" i="8" s="1"/>
  <c r="B757" i="8"/>
  <c r="C757" i="8" s="1"/>
  <c r="A757" i="8"/>
  <c r="I756" i="8"/>
  <c r="F756" i="8"/>
  <c r="D756" i="8"/>
  <c r="E756" i="8" s="1"/>
  <c r="B756" i="8"/>
  <c r="C756" i="8" s="1"/>
  <c r="A756" i="8"/>
  <c r="I755" i="8"/>
  <c r="F755" i="8"/>
  <c r="D755" i="8"/>
  <c r="B755" i="8"/>
  <c r="C755" i="8" s="1"/>
  <c r="A755" i="8"/>
  <c r="I754" i="8"/>
  <c r="F754" i="8"/>
  <c r="D754" i="8"/>
  <c r="H754" i="8" s="1"/>
  <c r="B754" i="8"/>
  <c r="C754" i="8" s="1"/>
  <c r="A754" i="8"/>
  <c r="I753" i="8"/>
  <c r="F753" i="8"/>
  <c r="D753" i="8"/>
  <c r="H753" i="8" s="1"/>
  <c r="B753" i="8"/>
  <c r="C753" i="8" s="1"/>
  <c r="A753" i="8"/>
  <c r="I752" i="8"/>
  <c r="F752" i="8"/>
  <c r="D752" i="8"/>
  <c r="E752" i="8" s="1"/>
  <c r="B752" i="8"/>
  <c r="C752" i="8" s="1"/>
  <c r="A752" i="8"/>
  <c r="I751" i="8"/>
  <c r="F751" i="8"/>
  <c r="D751" i="8"/>
  <c r="B751" i="8"/>
  <c r="C751" i="8" s="1"/>
  <c r="A751" i="8"/>
  <c r="I750" i="8"/>
  <c r="F750" i="8"/>
  <c r="D750" i="8"/>
  <c r="H750" i="8" s="1"/>
  <c r="B750" i="8"/>
  <c r="C750" i="8" s="1"/>
  <c r="A750" i="8"/>
  <c r="I749" i="8"/>
  <c r="F749" i="8"/>
  <c r="D749" i="8"/>
  <c r="H749" i="8" s="1"/>
  <c r="B749" i="8"/>
  <c r="C749" i="8" s="1"/>
  <c r="A749" i="8"/>
  <c r="I748" i="8"/>
  <c r="F748" i="8"/>
  <c r="D748" i="8"/>
  <c r="B748" i="8"/>
  <c r="C748" i="8" s="1"/>
  <c r="A748" i="8"/>
  <c r="I747" i="8"/>
  <c r="F747" i="8"/>
  <c r="D747" i="8"/>
  <c r="B747" i="8"/>
  <c r="C747" i="8" s="1"/>
  <c r="A747" i="8"/>
  <c r="I746" i="8"/>
  <c r="F746" i="8"/>
  <c r="D746" i="8"/>
  <c r="B746" i="8"/>
  <c r="C746" i="8" s="1"/>
  <c r="A746" i="8"/>
  <c r="I745" i="8"/>
  <c r="F745" i="8"/>
  <c r="D745" i="8"/>
  <c r="H745" i="8" s="1"/>
  <c r="B745" i="8"/>
  <c r="C745" i="8" s="1"/>
  <c r="A745" i="8"/>
  <c r="I744" i="8"/>
  <c r="F744" i="8"/>
  <c r="D744" i="8"/>
  <c r="B744" i="8"/>
  <c r="C744" i="8" s="1"/>
  <c r="A744" i="8"/>
  <c r="I743" i="8"/>
  <c r="F743" i="8"/>
  <c r="D743" i="8"/>
  <c r="H743" i="8" s="1"/>
  <c r="B743" i="8"/>
  <c r="C743" i="8" s="1"/>
  <c r="A743" i="8"/>
  <c r="I742" i="8"/>
  <c r="F742" i="8"/>
  <c r="D742" i="8"/>
  <c r="H742" i="8" s="1"/>
  <c r="B742" i="8"/>
  <c r="C742" i="8" s="1"/>
  <c r="A742" i="8"/>
  <c r="I741" i="8"/>
  <c r="F741" i="8"/>
  <c r="D741" i="8"/>
  <c r="B741" i="8"/>
  <c r="C741" i="8" s="1"/>
  <c r="A741" i="8"/>
  <c r="I740" i="8"/>
  <c r="F740" i="8"/>
  <c r="D740" i="8"/>
  <c r="B740" i="8"/>
  <c r="C740" i="8" s="1"/>
  <c r="A740" i="8"/>
  <c r="I739" i="8"/>
  <c r="F739" i="8"/>
  <c r="D739" i="8"/>
  <c r="H739" i="8" s="1"/>
  <c r="B739" i="8"/>
  <c r="C739" i="8" s="1"/>
  <c r="A739" i="8"/>
  <c r="I738" i="8"/>
  <c r="F738" i="8"/>
  <c r="D738" i="8"/>
  <c r="B738" i="8"/>
  <c r="C738" i="8" s="1"/>
  <c r="A738" i="8"/>
  <c r="I737" i="8"/>
  <c r="F737" i="8"/>
  <c r="D737" i="8"/>
  <c r="E737" i="8" s="1"/>
  <c r="B737" i="8"/>
  <c r="C737" i="8" s="1"/>
  <c r="A737" i="8"/>
  <c r="I736" i="8"/>
  <c r="F736" i="8"/>
  <c r="D736" i="8"/>
  <c r="E736" i="8" s="1"/>
  <c r="B736" i="8"/>
  <c r="C736" i="8" s="1"/>
  <c r="A736" i="8"/>
  <c r="I735" i="8"/>
  <c r="F735" i="8"/>
  <c r="D735" i="8"/>
  <c r="B735" i="8"/>
  <c r="C735" i="8" s="1"/>
  <c r="A735" i="8"/>
  <c r="I734" i="8"/>
  <c r="F734" i="8"/>
  <c r="D734" i="8"/>
  <c r="H734" i="8" s="1"/>
  <c r="B734" i="8"/>
  <c r="C734" i="8" s="1"/>
  <c r="A734" i="8"/>
  <c r="I733" i="8"/>
  <c r="F733" i="8"/>
  <c r="D733" i="8"/>
  <c r="B733" i="8"/>
  <c r="C733" i="8" s="1"/>
  <c r="A733" i="8"/>
  <c r="I732" i="8"/>
  <c r="F732" i="8"/>
  <c r="D732" i="8"/>
  <c r="B732" i="8"/>
  <c r="C732" i="8" s="1"/>
  <c r="A732" i="8"/>
  <c r="I731" i="8"/>
  <c r="F731" i="8"/>
  <c r="D731" i="8"/>
  <c r="E731" i="8" s="1"/>
  <c r="B731" i="8"/>
  <c r="C731" i="8" s="1"/>
  <c r="A731" i="8"/>
  <c r="I730" i="8"/>
  <c r="F730" i="8"/>
  <c r="D730" i="8"/>
  <c r="H730" i="8" s="1"/>
  <c r="B730" i="8"/>
  <c r="C730" i="8" s="1"/>
  <c r="A730" i="8"/>
  <c r="I729" i="8"/>
  <c r="F729" i="8"/>
  <c r="D729" i="8"/>
  <c r="E729" i="8" s="1"/>
  <c r="B729" i="8"/>
  <c r="C729" i="8" s="1"/>
  <c r="A729" i="8"/>
  <c r="I728" i="8"/>
  <c r="F728" i="8"/>
  <c r="D728" i="8"/>
  <c r="B728" i="8"/>
  <c r="C728" i="8" s="1"/>
  <c r="A728" i="8"/>
  <c r="I727" i="8"/>
  <c r="F727" i="8"/>
  <c r="D727" i="8"/>
  <c r="E727" i="8" s="1"/>
  <c r="B727" i="8"/>
  <c r="C727" i="8" s="1"/>
  <c r="A727" i="8"/>
  <c r="I726" i="8"/>
  <c r="F726" i="8"/>
  <c r="D726" i="8"/>
  <c r="B726" i="8"/>
  <c r="C726" i="8" s="1"/>
  <c r="A726" i="8"/>
  <c r="I725" i="8"/>
  <c r="F725" i="8"/>
  <c r="D725" i="8"/>
  <c r="B725" i="8"/>
  <c r="C725" i="8" s="1"/>
  <c r="A725" i="8"/>
  <c r="I724" i="8"/>
  <c r="F724" i="8"/>
  <c r="D724" i="8"/>
  <c r="E724" i="8" s="1"/>
  <c r="B724" i="8"/>
  <c r="C724" i="8" s="1"/>
  <c r="A724" i="8"/>
  <c r="I723" i="8"/>
  <c r="F723" i="8"/>
  <c r="D723" i="8"/>
  <c r="B723" i="8"/>
  <c r="C723" i="8" s="1"/>
  <c r="A723" i="8"/>
  <c r="I722" i="8"/>
  <c r="F722" i="8"/>
  <c r="D722" i="8"/>
  <c r="B722" i="8"/>
  <c r="C722" i="8" s="1"/>
  <c r="A722" i="8"/>
  <c r="I721" i="8"/>
  <c r="F721" i="8"/>
  <c r="D721" i="8"/>
  <c r="B721" i="8"/>
  <c r="C721" i="8" s="1"/>
  <c r="A721" i="8"/>
  <c r="I720" i="8"/>
  <c r="F720" i="8"/>
  <c r="D720" i="8"/>
  <c r="B720" i="8"/>
  <c r="C720" i="8" s="1"/>
  <c r="A720" i="8"/>
  <c r="I719" i="8"/>
  <c r="F719" i="8"/>
  <c r="E719" i="8"/>
  <c r="D719" i="8"/>
  <c r="H719" i="8" s="1"/>
  <c r="B719" i="8"/>
  <c r="C719" i="8" s="1"/>
  <c r="A719" i="8"/>
  <c r="I718" i="8"/>
  <c r="F718" i="8"/>
  <c r="D718" i="8"/>
  <c r="B718" i="8"/>
  <c r="C718" i="8" s="1"/>
  <c r="A718" i="8"/>
  <c r="I717" i="8"/>
  <c r="F717" i="8"/>
  <c r="D717" i="8"/>
  <c r="B717" i="8"/>
  <c r="C717" i="8" s="1"/>
  <c r="A717" i="8"/>
  <c r="I716" i="8"/>
  <c r="F716" i="8"/>
  <c r="D716" i="8"/>
  <c r="E716" i="8" s="1"/>
  <c r="B716" i="8"/>
  <c r="C716" i="8" s="1"/>
  <c r="A716" i="8"/>
  <c r="I715" i="8"/>
  <c r="F715" i="8"/>
  <c r="D715" i="8"/>
  <c r="B715" i="8"/>
  <c r="C715" i="8" s="1"/>
  <c r="A715" i="8"/>
  <c r="I714" i="8"/>
  <c r="F714" i="8"/>
  <c r="D714" i="8"/>
  <c r="H714" i="8" s="1"/>
  <c r="B714" i="8"/>
  <c r="C714" i="8" s="1"/>
  <c r="A714" i="8"/>
  <c r="I713" i="8"/>
  <c r="F713" i="8"/>
  <c r="D713" i="8"/>
  <c r="E713" i="8" s="1"/>
  <c r="B713" i="8"/>
  <c r="C713" i="8" s="1"/>
  <c r="A713" i="8"/>
  <c r="I712" i="8"/>
  <c r="H712" i="8"/>
  <c r="F712" i="8"/>
  <c r="D712" i="8"/>
  <c r="E712" i="8" s="1"/>
  <c r="B712" i="8"/>
  <c r="C712" i="8" s="1"/>
  <c r="A712" i="8"/>
  <c r="I711" i="8"/>
  <c r="F711" i="8"/>
  <c r="D711" i="8"/>
  <c r="B711" i="8"/>
  <c r="C711" i="8" s="1"/>
  <c r="A711" i="8"/>
  <c r="I710" i="8"/>
  <c r="F710" i="8"/>
  <c r="D710" i="8"/>
  <c r="B710" i="8"/>
  <c r="C710" i="8" s="1"/>
  <c r="A710" i="8"/>
  <c r="I709" i="8"/>
  <c r="F709" i="8"/>
  <c r="D709" i="8"/>
  <c r="H709" i="8" s="1"/>
  <c r="B709" i="8"/>
  <c r="C709" i="8" s="1"/>
  <c r="A709" i="8"/>
  <c r="I708" i="8"/>
  <c r="F708" i="8"/>
  <c r="D708" i="8"/>
  <c r="E708" i="8" s="1"/>
  <c r="B708" i="8"/>
  <c r="C708" i="8" s="1"/>
  <c r="A708" i="8"/>
  <c r="I707" i="8"/>
  <c r="F707" i="8"/>
  <c r="D707" i="8"/>
  <c r="B707" i="8"/>
  <c r="C707" i="8" s="1"/>
  <c r="A707" i="8"/>
  <c r="I706" i="8"/>
  <c r="F706" i="8"/>
  <c r="D706" i="8"/>
  <c r="H706" i="8" s="1"/>
  <c r="B706" i="8"/>
  <c r="C706" i="8" s="1"/>
  <c r="A706" i="8"/>
  <c r="I705" i="8"/>
  <c r="F705" i="8"/>
  <c r="D705" i="8"/>
  <c r="E705" i="8" s="1"/>
  <c r="B705" i="8"/>
  <c r="C705" i="8" s="1"/>
  <c r="A705" i="8"/>
  <c r="I704" i="8"/>
  <c r="F704" i="8"/>
  <c r="D704" i="8"/>
  <c r="E704" i="8" s="1"/>
  <c r="B704" i="8"/>
  <c r="C704" i="8" s="1"/>
  <c r="A704" i="8"/>
  <c r="I703" i="8"/>
  <c r="F703" i="8"/>
  <c r="D703" i="8"/>
  <c r="B703" i="8"/>
  <c r="C703" i="8" s="1"/>
  <c r="A703" i="8"/>
  <c r="I702" i="8"/>
  <c r="F702" i="8"/>
  <c r="D702" i="8"/>
  <c r="H702" i="8" s="1"/>
  <c r="B702" i="8"/>
  <c r="C702" i="8" s="1"/>
  <c r="A702" i="8"/>
  <c r="I701" i="8"/>
  <c r="F701" i="8"/>
  <c r="D701" i="8"/>
  <c r="H701" i="8" s="1"/>
  <c r="B701" i="8"/>
  <c r="C701" i="8" s="1"/>
  <c r="A701" i="8"/>
  <c r="I700" i="8"/>
  <c r="F700" i="8"/>
  <c r="D700" i="8"/>
  <c r="E700" i="8" s="1"/>
  <c r="B700" i="8"/>
  <c r="C700" i="8" s="1"/>
  <c r="A700" i="8"/>
  <c r="I699" i="8"/>
  <c r="F699" i="8"/>
  <c r="D699" i="8"/>
  <c r="B699" i="8"/>
  <c r="C699" i="8" s="1"/>
  <c r="A699" i="8"/>
  <c r="I698" i="8"/>
  <c r="F698" i="8"/>
  <c r="D698" i="8"/>
  <c r="B698" i="8"/>
  <c r="C698" i="8" s="1"/>
  <c r="A698" i="8"/>
  <c r="I697" i="8"/>
  <c r="F697" i="8"/>
  <c r="D697" i="8"/>
  <c r="B697" i="8"/>
  <c r="C697" i="8" s="1"/>
  <c r="A697" i="8"/>
  <c r="I696" i="8"/>
  <c r="F696" i="8"/>
  <c r="D696" i="8"/>
  <c r="E696" i="8" s="1"/>
  <c r="B696" i="8"/>
  <c r="C696" i="8" s="1"/>
  <c r="A696" i="8"/>
  <c r="I695" i="8"/>
  <c r="F695" i="8"/>
  <c r="D695" i="8"/>
  <c r="E695" i="8" s="1"/>
  <c r="B695" i="8"/>
  <c r="C695" i="8" s="1"/>
  <c r="A695" i="8"/>
  <c r="I694" i="8"/>
  <c r="F694" i="8"/>
  <c r="E694" i="8"/>
  <c r="D694" i="8"/>
  <c r="H694" i="8" s="1"/>
  <c r="B694" i="8"/>
  <c r="C694" i="8" s="1"/>
  <c r="A694" i="8"/>
  <c r="I693" i="8"/>
  <c r="F693" i="8"/>
  <c r="D693" i="8"/>
  <c r="H693" i="8" s="1"/>
  <c r="B693" i="8"/>
  <c r="C693" i="8" s="1"/>
  <c r="A693" i="8"/>
  <c r="I692" i="8"/>
  <c r="F692" i="8"/>
  <c r="D692" i="8"/>
  <c r="B692" i="8"/>
  <c r="C692" i="8" s="1"/>
  <c r="A692" i="8"/>
  <c r="I691" i="8"/>
  <c r="F691" i="8"/>
  <c r="D691" i="8"/>
  <c r="E691" i="8" s="1"/>
  <c r="B691" i="8"/>
  <c r="C691" i="8" s="1"/>
  <c r="A691" i="8"/>
  <c r="I690" i="8"/>
  <c r="F690" i="8"/>
  <c r="D690" i="8"/>
  <c r="H690" i="8" s="1"/>
  <c r="B690" i="8"/>
  <c r="C690" i="8" s="1"/>
  <c r="A690" i="8"/>
  <c r="I689" i="8"/>
  <c r="F689" i="8"/>
  <c r="D689" i="8"/>
  <c r="B689" i="8"/>
  <c r="C689" i="8" s="1"/>
  <c r="A689" i="8"/>
  <c r="I688" i="8"/>
  <c r="F688" i="8"/>
  <c r="D688" i="8"/>
  <c r="B688" i="8"/>
  <c r="C688" i="8" s="1"/>
  <c r="A688" i="8"/>
  <c r="I687" i="8"/>
  <c r="F687" i="8"/>
  <c r="D687" i="8"/>
  <c r="E687" i="8" s="1"/>
  <c r="B687" i="8"/>
  <c r="C687" i="8" s="1"/>
  <c r="A687" i="8"/>
  <c r="I686" i="8"/>
  <c r="F686" i="8"/>
  <c r="D686" i="8"/>
  <c r="H686" i="8" s="1"/>
  <c r="B686" i="8"/>
  <c r="C686" i="8" s="1"/>
  <c r="A686" i="8"/>
  <c r="I685" i="8"/>
  <c r="F685" i="8"/>
  <c r="D685" i="8"/>
  <c r="H685" i="8" s="1"/>
  <c r="B685" i="8"/>
  <c r="C685" i="8" s="1"/>
  <c r="A685" i="8"/>
  <c r="I684" i="8"/>
  <c r="F684" i="8"/>
  <c r="D684" i="8"/>
  <c r="B684" i="8"/>
  <c r="C684" i="8" s="1"/>
  <c r="A684" i="8"/>
  <c r="I683" i="8"/>
  <c r="F683" i="8"/>
  <c r="D683" i="8"/>
  <c r="B683" i="8"/>
  <c r="C683" i="8" s="1"/>
  <c r="A683" i="8"/>
  <c r="I682" i="8"/>
  <c r="F682" i="8"/>
  <c r="D682" i="8"/>
  <c r="B682" i="8"/>
  <c r="C682" i="8" s="1"/>
  <c r="A682" i="8"/>
  <c r="I681" i="8"/>
  <c r="F681" i="8"/>
  <c r="D681" i="8"/>
  <c r="B681" i="8"/>
  <c r="C681" i="8" s="1"/>
  <c r="A681" i="8"/>
  <c r="I680" i="8"/>
  <c r="F680" i="8"/>
  <c r="D680" i="8"/>
  <c r="E680" i="8" s="1"/>
  <c r="B680" i="8"/>
  <c r="C680" i="8" s="1"/>
  <c r="A680" i="8"/>
  <c r="I679" i="8"/>
  <c r="F679" i="8"/>
  <c r="D679" i="8"/>
  <c r="E679" i="8" s="1"/>
  <c r="B679" i="8"/>
  <c r="C679" i="8" s="1"/>
  <c r="A679" i="8"/>
  <c r="I678" i="8"/>
  <c r="F678" i="8"/>
  <c r="D678" i="8"/>
  <c r="H678" i="8" s="1"/>
  <c r="B678" i="8"/>
  <c r="C678" i="8" s="1"/>
  <c r="A678" i="8"/>
  <c r="I677" i="8"/>
  <c r="F677" i="8"/>
  <c r="D677" i="8"/>
  <c r="B677" i="8"/>
  <c r="C677" i="8" s="1"/>
  <c r="A677" i="8"/>
  <c r="I676" i="8"/>
  <c r="F676" i="8"/>
  <c r="D676" i="8"/>
  <c r="B676" i="8"/>
  <c r="C676" i="8" s="1"/>
  <c r="A676" i="8"/>
  <c r="I675" i="8"/>
  <c r="F675" i="8"/>
  <c r="D675" i="8"/>
  <c r="B675" i="8"/>
  <c r="C675" i="8" s="1"/>
  <c r="A675" i="8"/>
  <c r="I674" i="8"/>
  <c r="F674" i="8"/>
  <c r="D674" i="8"/>
  <c r="B674" i="8"/>
  <c r="C674" i="8" s="1"/>
  <c r="A674" i="8"/>
  <c r="I673" i="8"/>
  <c r="F673" i="8"/>
  <c r="D673" i="8"/>
  <c r="B673" i="8"/>
  <c r="C673" i="8" s="1"/>
  <c r="A673" i="8"/>
  <c r="I672" i="8"/>
  <c r="F672" i="8"/>
  <c r="D672" i="8"/>
  <c r="E672" i="8" s="1"/>
  <c r="B672" i="8"/>
  <c r="C672" i="8" s="1"/>
  <c r="A672" i="8"/>
  <c r="I671" i="8"/>
  <c r="F671" i="8"/>
  <c r="D671" i="8"/>
  <c r="B671" i="8"/>
  <c r="C671" i="8" s="1"/>
  <c r="A671" i="8"/>
  <c r="I670" i="8"/>
  <c r="F670" i="8"/>
  <c r="D670" i="8"/>
  <c r="H670" i="8" s="1"/>
  <c r="B670" i="8"/>
  <c r="C670" i="8" s="1"/>
  <c r="A670" i="8"/>
  <c r="I669" i="8"/>
  <c r="F669" i="8"/>
  <c r="D669" i="8"/>
  <c r="B669" i="8"/>
  <c r="C669" i="8" s="1"/>
  <c r="A669" i="8"/>
  <c r="I668" i="8"/>
  <c r="F668" i="8"/>
  <c r="D668" i="8"/>
  <c r="E668" i="8" s="1"/>
  <c r="B668" i="8"/>
  <c r="C668" i="8" s="1"/>
  <c r="A668" i="8"/>
  <c r="I667" i="8"/>
  <c r="F667" i="8"/>
  <c r="D667" i="8"/>
  <c r="B667" i="8"/>
  <c r="C667" i="8" s="1"/>
  <c r="A667" i="8"/>
  <c r="I666" i="8"/>
  <c r="F666" i="8"/>
  <c r="D666" i="8"/>
  <c r="B666" i="8"/>
  <c r="C666" i="8" s="1"/>
  <c r="A666" i="8"/>
  <c r="I665" i="8"/>
  <c r="F665" i="8"/>
  <c r="D665" i="8"/>
  <c r="E665" i="8" s="1"/>
  <c r="B665" i="8"/>
  <c r="C665" i="8" s="1"/>
  <c r="A665" i="8"/>
  <c r="I664" i="8"/>
  <c r="F664" i="8"/>
  <c r="D664" i="8"/>
  <c r="B664" i="8"/>
  <c r="C664" i="8" s="1"/>
  <c r="A664" i="8"/>
  <c r="I663" i="8"/>
  <c r="F663" i="8"/>
  <c r="D663" i="8"/>
  <c r="H663" i="8" s="1"/>
  <c r="B663" i="8"/>
  <c r="C663" i="8" s="1"/>
  <c r="A663" i="8"/>
  <c r="I662" i="8"/>
  <c r="F662" i="8"/>
  <c r="D662" i="8"/>
  <c r="H662" i="8" s="1"/>
  <c r="B662" i="8"/>
  <c r="C662" i="8" s="1"/>
  <c r="A662" i="8"/>
  <c r="I661" i="8"/>
  <c r="F661" i="8"/>
  <c r="D661" i="8"/>
  <c r="B661" i="8"/>
  <c r="C661" i="8" s="1"/>
  <c r="A661" i="8"/>
  <c r="I660" i="8"/>
  <c r="F660" i="8"/>
  <c r="D660" i="8"/>
  <c r="E660" i="8" s="1"/>
  <c r="B660" i="8"/>
  <c r="C660" i="8" s="1"/>
  <c r="A660" i="8"/>
  <c r="I659" i="8"/>
  <c r="F659" i="8"/>
  <c r="D659" i="8"/>
  <c r="B659" i="8"/>
  <c r="C659" i="8" s="1"/>
  <c r="A659" i="8"/>
  <c r="I658" i="8"/>
  <c r="F658" i="8"/>
  <c r="D658" i="8"/>
  <c r="B658" i="8"/>
  <c r="C658" i="8" s="1"/>
  <c r="A658" i="8"/>
  <c r="I657" i="8"/>
  <c r="F657" i="8"/>
  <c r="D657" i="8"/>
  <c r="H657" i="8" s="1"/>
  <c r="B657" i="8"/>
  <c r="C657" i="8" s="1"/>
  <c r="A657" i="8"/>
  <c r="I656" i="8"/>
  <c r="F656" i="8"/>
  <c r="D656" i="8"/>
  <c r="B656" i="8"/>
  <c r="C656" i="8" s="1"/>
  <c r="A656" i="8"/>
  <c r="I655" i="8"/>
  <c r="F655" i="8"/>
  <c r="D655" i="8"/>
  <c r="B655" i="8"/>
  <c r="C655" i="8" s="1"/>
  <c r="A655" i="8"/>
  <c r="I654" i="8"/>
  <c r="F654" i="8"/>
  <c r="D654" i="8"/>
  <c r="B654" i="8"/>
  <c r="C654" i="8" s="1"/>
  <c r="A654" i="8"/>
  <c r="I653" i="8"/>
  <c r="F653" i="8"/>
  <c r="D653" i="8"/>
  <c r="H653" i="8" s="1"/>
  <c r="B653" i="8"/>
  <c r="C653" i="8" s="1"/>
  <c r="A653" i="8"/>
  <c r="I652" i="8"/>
  <c r="F652" i="8"/>
  <c r="D652" i="8"/>
  <c r="B652" i="8"/>
  <c r="C652" i="8" s="1"/>
  <c r="A652" i="8"/>
  <c r="I651" i="8"/>
  <c r="F651" i="8"/>
  <c r="D651" i="8"/>
  <c r="E651" i="8" s="1"/>
  <c r="B651" i="8"/>
  <c r="C651" i="8" s="1"/>
  <c r="A651" i="8"/>
  <c r="I650" i="8"/>
  <c r="F650" i="8"/>
  <c r="D650" i="8"/>
  <c r="B650" i="8"/>
  <c r="C650" i="8" s="1"/>
  <c r="A650" i="8"/>
  <c r="I649" i="8"/>
  <c r="F649" i="8"/>
  <c r="D649" i="8"/>
  <c r="H649" i="8" s="1"/>
  <c r="B649" i="8"/>
  <c r="C649" i="8" s="1"/>
  <c r="A649" i="8"/>
  <c r="I648" i="8"/>
  <c r="F648" i="8"/>
  <c r="D648" i="8"/>
  <c r="E648" i="8" s="1"/>
  <c r="B648" i="8"/>
  <c r="C648" i="8" s="1"/>
  <c r="A648" i="8"/>
  <c r="I647" i="8"/>
  <c r="F647" i="8"/>
  <c r="D647" i="8"/>
  <c r="E647" i="8" s="1"/>
  <c r="B647" i="8"/>
  <c r="C647" i="8" s="1"/>
  <c r="A647" i="8"/>
  <c r="I646" i="8"/>
  <c r="F646" i="8"/>
  <c r="D646" i="8"/>
  <c r="B646" i="8"/>
  <c r="C646" i="8" s="1"/>
  <c r="A646" i="8"/>
  <c r="I645" i="8"/>
  <c r="F645" i="8"/>
  <c r="D645" i="8"/>
  <c r="H645" i="8" s="1"/>
  <c r="B645" i="8"/>
  <c r="C645" i="8" s="1"/>
  <c r="A645" i="8"/>
  <c r="I644" i="8"/>
  <c r="F644" i="8"/>
  <c r="D644" i="8"/>
  <c r="E644" i="8" s="1"/>
  <c r="B644" i="8"/>
  <c r="C644" i="8" s="1"/>
  <c r="A644" i="8"/>
  <c r="I643" i="8"/>
  <c r="F643" i="8"/>
  <c r="D643" i="8"/>
  <c r="B643" i="8"/>
  <c r="C643" i="8" s="1"/>
  <c r="A643" i="8"/>
  <c r="I642" i="8"/>
  <c r="F642" i="8"/>
  <c r="D642" i="8"/>
  <c r="E642" i="8" s="1"/>
  <c r="B642" i="8"/>
  <c r="C642" i="8" s="1"/>
  <c r="A642" i="8"/>
  <c r="I641" i="8"/>
  <c r="F641" i="8"/>
  <c r="D641" i="8"/>
  <c r="H641" i="8" s="1"/>
  <c r="B641" i="8"/>
  <c r="C641" i="8" s="1"/>
  <c r="A641" i="8"/>
  <c r="I640" i="8"/>
  <c r="F640" i="8"/>
  <c r="D640" i="8"/>
  <c r="E640" i="8" s="1"/>
  <c r="B640" i="8"/>
  <c r="C640" i="8" s="1"/>
  <c r="A640" i="8"/>
  <c r="I639" i="8"/>
  <c r="F639" i="8"/>
  <c r="D639" i="8"/>
  <c r="E639" i="8" s="1"/>
  <c r="B639" i="8"/>
  <c r="C639" i="8" s="1"/>
  <c r="A639" i="8"/>
  <c r="I638" i="8"/>
  <c r="F638" i="8"/>
  <c r="D638" i="8"/>
  <c r="B638" i="8"/>
  <c r="C638" i="8" s="1"/>
  <c r="A638" i="8"/>
  <c r="I637" i="8"/>
  <c r="F637" i="8"/>
  <c r="D637" i="8"/>
  <c r="H637" i="8" s="1"/>
  <c r="B637" i="8"/>
  <c r="C637" i="8" s="1"/>
  <c r="A637" i="8"/>
  <c r="I636" i="8"/>
  <c r="F636" i="8"/>
  <c r="D636" i="8"/>
  <c r="B636" i="8"/>
  <c r="C636" i="8" s="1"/>
  <c r="A636" i="8"/>
  <c r="I635" i="8"/>
  <c r="F635" i="8"/>
  <c r="D635" i="8"/>
  <c r="E635" i="8" s="1"/>
  <c r="B635" i="8"/>
  <c r="C635" i="8" s="1"/>
  <c r="A635" i="8"/>
  <c r="I634" i="8"/>
  <c r="F634" i="8"/>
  <c r="D634" i="8"/>
  <c r="B634" i="8"/>
  <c r="C634" i="8" s="1"/>
  <c r="A634" i="8"/>
  <c r="I633" i="8"/>
  <c r="F633" i="8"/>
  <c r="D633" i="8"/>
  <c r="B633" i="8"/>
  <c r="C633" i="8" s="1"/>
  <c r="A633" i="8"/>
  <c r="I632" i="8"/>
  <c r="F632" i="8"/>
  <c r="D632" i="8"/>
  <c r="E632" i="8" s="1"/>
  <c r="B632" i="8"/>
  <c r="C632" i="8" s="1"/>
  <c r="A632" i="8"/>
  <c r="I631" i="8"/>
  <c r="F631" i="8"/>
  <c r="D631" i="8"/>
  <c r="H631" i="8" s="1"/>
  <c r="B631" i="8"/>
  <c r="C631" i="8" s="1"/>
  <c r="A631" i="8"/>
  <c r="I630" i="8"/>
  <c r="F630" i="8"/>
  <c r="D630" i="8"/>
  <c r="H630" i="8" s="1"/>
  <c r="B630" i="8"/>
  <c r="C630" i="8" s="1"/>
  <c r="A630" i="8"/>
  <c r="I629" i="8"/>
  <c r="F629" i="8"/>
  <c r="D629" i="8"/>
  <c r="H629" i="8" s="1"/>
  <c r="B629" i="8"/>
  <c r="C629" i="8" s="1"/>
  <c r="A629" i="8"/>
  <c r="I628" i="8"/>
  <c r="F628" i="8"/>
  <c r="D628" i="8"/>
  <c r="B628" i="8"/>
  <c r="C628" i="8" s="1"/>
  <c r="A628" i="8"/>
  <c r="I627" i="8"/>
  <c r="F627" i="8"/>
  <c r="D627" i="8"/>
  <c r="E627" i="8" s="1"/>
  <c r="B627" i="8"/>
  <c r="C627" i="8" s="1"/>
  <c r="A627" i="8"/>
  <c r="I626" i="8"/>
  <c r="F626" i="8"/>
  <c r="D626" i="8"/>
  <c r="B626" i="8"/>
  <c r="C626" i="8" s="1"/>
  <c r="A626" i="8"/>
  <c r="I625" i="8"/>
  <c r="F625" i="8"/>
  <c r="E625" i="8"/>
  <c r="D625" i="8"/>
  <c r="H625" i="8" s="1"/>
  <c r="B625" i="8"/>
  <c r="C625" i="8" s="1"/>
  <c r="A625" i="8"/>
  <c r="I624" i="8"/>
  <c r="F624" i="8"/>
  <c r="D624" i="8"/>
  <c r="E624" i="8" s="1"/>
  <c r="B624" i="8"/>
  <c r="C624" i="8" s="1"/>
  <c r="A624" i="8"/>
  <c r="I623" i="8"/>
  <c r="F623" i="8"/>
  <c r="D623" i="8"/>
  <c r="E623" i="8" s="1"/>
  <c r="B623" i="8"/>
  <c r="C623" i="8" s="1"/>
  <c r="A623" i="8"/>
  <c r="I622" i="8"/>
  <c r="F622" i="8"/>
  <c r="D622" i="8"/>
  <c r="B622" i="8"/>
  <c r="C622" i="8" s="1"/>
  <c r="A622" i="8"/>
  <c r="I621" i="8"/>
  <c r="F621" i="8"/>
  <c r="D621" i="8"/>
  <c r="H621" i="8" s="1"/>
  <c r="B621" i="8"/>
  <c r="C621" i="8" s="1"/>
  <c r="A621" i="8"/>
  <c r="I620" i="8"/>
  <c r="F620" i="8"/>
  <c r="D620" i="8"/>
  <c r="B620" i="8"/>
  <c r="C620" i="8" s="1"/>
  <c r="A620" i="8"/>
  <c r="I619" i="8"/>
  <c r="F619" i="8"/>
  <c r="D619" i="8"/>
  <c r="B619" i="8"/>
  <c r="C619" i="8" s="1"/>
  <c r="A619" i="8"/>
  <c r="I618" i="8"/>
  <c r="F618" i="8"/>
  <c r="D618" i="8"/>
  <c r="H618" i="8" s="1"/>
  <c r="B618" i="8"/>
  <c r="C618" i="8" s="1"/>
  <c r="A618" i="8"/>
  <c r="I617" i="8"/>
  <c r="F617" i="8"/>
  <c r="D617" i="8"/>
  <c r="H617" i="8" s="1"/>
  <c r="B617" i="8"/>
  <c r="C617" i="8" s="1"/>
  <c r="A617" i="8"/>
  <c r="I616" i="8"/>
  <c r="F616" i="8"/>
  <c r="D616" i="8"/>
  <c r="E616" i="8" s="1"/>
  <c r="B616" i="8"/>
  <c r="C616" i="8" s="1"/>
  <c r="A616" i="8"/>
  <c r="I615" i="8"/>
  <c r="F615" i="8"/>
  <c r="D615" i="8"/>
  <c r="E615" i="8" s="1"/>
  <c r="B615" i="8"/>
  <c r="C615" i="8" s="1"/>
  <c r="A615" i="8"/>
  <c r="I614" i="8"/>
  <c r="F614" i="8"/>
  <c r="E614" i="8"/>
  <c r="D614" i="8"/>
  <c r="H614" i="8" s="1"/>
  <c r="B614" i="8"/>
  <c r="C614" i="8" s="1"/>
  <c r="A614" i="8"/>
  <c r="I613" i="8"/>
  <c r="F613" i="8"/>
  <c r="D613" i="8"/>
  <c r="H613" i="8" s="1"/>
  <c r="B613" i="8"/>
  <c r="C613" i="8" s="1"/>
  <c r="A613" i="8"/>
  <c r="I612" i="8"/>
  <c r="F612" i="8"/>
  <c r="D612" i="8"/>
  <c r="B612" i="8"/>
  <c r="C612" i="8" s="1"/>
  <c r="A612" i="8"/>
  <c r="I611" i="8"/>
  <c r="H611" i="8"/>
  <c r="F611" i="8"/>
  <c r="D611" i="8"/>
  <c r="E611" i="8" s="1"/>
  <c r="B611" i="8"/>
  <c r="C611" i="8" s="1"/>
  <c r="A611" i="8"/>
  <c r="I610" i="8"/>
  <c r="F610" i="8"/>
  <c r="D610" i="8"/>
  <c r="H610" i="8" s="1"/>
  <c r="B610" i="8"/>
  <c r="C610" i="8" s="1"/>
  <c r="A610" i="8"/>
  <c r="I609" i="8"/>
  <c r="F609" i="8"/>
  <c r="D609" i="8"/>
  <c r="B609" i="8"/>
  <c r="C609" i="8" s="1"/>
  <c r="A609" i="8"/>
  <c r="I608" i="8"/>
  <c r="F608" i="8"/>
  <c r="D608" i="8"/>
  <c r="E608" i="8" s="1"/>
  <c r="B608" i="8"/>
  <c r="C608" i="8" s="1"/>
  <c r="A608" i="8"/>
  <c r="I607" i="8"/>
  <c r="F607" i="8"/>
  <c r="D607" i="8"/>
  <c r="E607" i="8" s="1"/>
  <c r="B607" i="8"/>
  <c r="C607" i="8" s="1"/>
  <c r="A607" i="8"/>
  <c r="I606" i="8"/>
  <c r="F606" i="8"/>
  <c r="D606" i="8"/>
  <c r="B606" i="8"/>
  <c r="C606" i="8" s="1"/>
  <c r="A606" i="8"/>
  <c r="I605" i="8"/>
  <c r="F605" i="8"/>
  <c r="D605" i="8"/>
  <c r="H605" i="8" s="1"/>
  <c r="B605" i="8"/>
  <c r="C605" i="8" s="1"/>
  <c r="A605" i="8"/>
  <c r="I604" i="8"/>
  <c r="F604" i="8"/>
  <c r="D604" i="8"/>
  <c r="B604" i="8"/>
  <c r="C604" i="8" s="1"/>
  <c r="A604" i="8"/>
  <c r="I603" i="8"/>
  <c r="F603" i="8"/>
  <c r="D603" i="8"/>
  <c r="E603" i="8" s="1"/>
  <c r="B603" i="8"/>
  <c r="C603" i="8" s="1"/>
  <c r="A603" i="8"/>
  <c r="I602" i="8"/>
  <c r="F602" i="8"/>
  <c r="D602" i="8"/>
  <c r="H602" i="8" s="1"/>
  <c r="B602" i="8"/>
  <c r="C602" i="8" s="1"/>
  <c r="A602" i="8"/>
  <c r="I601" i="8"/>
  <c r="F601" i="8"/>
  <c r="D601" i="8"/>
  <c r="B601" i="8"/>
  <c r="C601" i="8" s="1"/>
  <c r="A601" i="8"/>
  <c r="I600" i="8"/>
  <c r="F600" i="8"/>
  <c r="D600" i="8"/>
  <c r="E600" i="8" s="1"/>
  <c r="B600" i="8"/>
  <c r="C600" i="8" s="1"/>
  <c r="A600" i="8"/>
  <c r="I599" i="8"/>
  <c r="F599" i="8"/>
  <c r="D599" i="8"/>
  <c r="H599" i="8" s="1"/>
  <c r="B599" i="8"/>
  <c r="C599" i="8" s="1"/>
  <c r="A599" i="8"/>
  <c r="I598" i="8"/>
  <c r="F598" i="8"/>
  <c r="D598" i="8"/>
  <c r="B598" i="8"/>
  <c r="C598" i="8" s="1"/>
  <c r="A598" i="8"/>
  <c r="I597" i="8"/>
  <c r="F597" i="8"/>
  <c r="D597" i="8"/>
  <c r="H597" i="8" s="1"/>
  <c r="B597" i="8"/>
  <c r="C597" i="8" s="1"/>
  <c r="A597" i="8"/>
  <c r="I596" i="8"/>
  <c r="F596" i="8"/>
  <c r="D596" i="8"/>
  <c r="B596" i="8"/>
  <c r="C596" i="8" s="1"/>
  <c r="A596" i="8"/>
  <c r="I595" i="8"/>
  <c r="F595" i="8"/>
  <c r="D595" i="8"/>
  <c r="E595" i="8" s="1"/>
  <c r="B595" i="8"/>
  <c r="C595" i="8" s="1"/>
  <c r="A595" i="8"/>
  <c r="I594" i="8"/>
  <c r="F594" i="8"/>
  <c r="D594" i="8"/>
  <c r="H594" i="8" s="1"/>
  <c r="B594" i="8"/>
  <c r="C594" i="8" s="1"/>
  <c r="A594" i="8"/>
  <c r="I593" i="8"/>
  <c r="F593" i="8"/>
  <c r="D593" i="8"/>
  <c r="B593" i="8"/>
  <c r="C593" i="8" s="1"/>
  <c r="A593" i="8"/>
  <c r="I592" i="8"/>
  <c r="F592" i="8"/>
  <c r="D592" i="8"/>
  <c r="E592" i="8" s="1"/>
  <c r="B592" i="8"/>
  <c r="C592" i="8" s="1"/>
  <c r="A592" i="8"/>
  <c r="I591" i="8"/>
  <c r="F591" i="8"/>
  <c r="D591" i="8"/>
  <c r="E591" i="8" s="1"/>
  <c r="B591" i="8"/>
  <c r="C591" i="8" s="1"/>
  <c r="A591" i="8"/>
  <c r="I590" i="8"/>
  <c r="F590" i="8"/>
  <c r="E590" i="8"/>
  <c r="D590" i="8"/>
  <c r="H590" i="8" s="1"/>
  <c r="B590" i="8"/>
  <c r="C590" i="8" s="1"/>
  <c r="A590" i="8"/>
  <c r="I589" i="8"/>
  <c r="F589" i="8"/>
  <c r="D589" i="8"/>
  <c r="H589" i="8" s="1"/>
  <c r="B589" i="8"/>
  <c r="C589" i="8" s="1"/>
  <c r="A589" i="8"/>
  <c r="I588" i="8"/>
  <c r="F588" i="8"/>
  <c r="D588" i="8"/>
  <c r="B588" i="8"/>
  <c r="C588" i="8" s="1"/>
  <c r="A588" i="8"/>
  <c r="I587" i="8"/>
  <c r="F587" i="8"/>
  <c r="D587" i="8"/>
  <c r="E587" i="8" s="1"/>
  <c r="B587" i="8"/>
  <c r="C587" i="8" s="1"/>
  <c r="A587" i="8"/>
  <c r="I586" i="8"/>
  <c r="F586" i="8"/>
  <c r="D586" i="8"/>
  <c r="H586" i="8" s="1"/>
  <c r="B586" i="8"/>
  <c r="C586" i="8" s="1"/>
  <c r="A586" i="8"/>
  <c r="I585" i="8"/>
  <c r="F585" i="8"/>
  <c r="D585" i="8"/>
  <c r="H585" i="8" s="1"/>
  <c r="B585" i="8"/>
  <c r="C585" i="8" s="1"/>
  <c r="A585" i="8"/>
  <c r="I584" i="8"/>
  <c r="F584" i="8"/>
  <c r="D584" i="8"/>
  <c r="B584" i="8"/>
  <c r="C584" i="8" s="1"/>
  <c r="A584" i="8"/>
  <c r="I583" i="8"/>
  <c r="F583" i="8"/>
  <c r="D583" i="8"/>
  <c r="B583" i="8"/>
  <c r="C583" i="8" s="1"/>
  <c r="A583" i="8"/>
  <c r="I582" i="8"/>
  <c r="F582" i="8"/>
  <c r="D582" i="8"/>
  <c r="H582" i="8" s="1"/>
  <c r="B582" i="8"/>
  <c r="C582" i="8" s="1"/>
  <c r="A582" i="8"/>
  <c r="I581" i="8"/>
  <c r="F581" i="8"/>
  <c r="D581" i="8"/>
  <c r="H581" i="8" s="1"/>
  <c r="B581" i="8"/>
  <c r="C581" i="8" s="1"/>
  <c r="A581" i="8"/>
  <c r="I580" i="8"/>
  <c r="F580" i="8"/>
  <c r="D580" i="8"/>
  <c r="B580" i="8"/>
  <c r="C580" i="8" s="1"/>
  <c r="A580" i="8"/>
  <c r="I579" i="8"/>
  <c r="F579" i="8"/>
  <c r="D579" i="8"/>
  <c r="E579" i="8" s="1"/>
  <c r="B579" i="8"/>
  <c r="C579" i="8" s="1"/>
  <c r="A579" i="8"/>
  <c r="I578" i="8"/>
  <c r="F578" i="8"/>
  <c r="D578" i="8"/>
  <c r="E578" i="8" s="1"/>
  <c r="B578" i="8"/>
  <c r="C578" i="8" s="1"/>
  <c r="A578" i="8"/>
  <c r="I577" i="8"/>
  <c r="F577" i="8"/>
  <c r="D577" i="8"/>
  <c r="H577" i="8" s="1"/>
  <c r="B577" i="8"/>
  <c r="C577" i="8" s="1"/>
  <c r="A577" i="8"/>
  <c r="I576" i="8"/>
  <c r="F576" i="8"/>
  <c r="D576" i="8"/>
  <c r="B576" i="8"/>
  <c r="C576" i="8" s="1"/>
  <c r="A576" i="8"/>
  <c r="I575" i="8"/>
  <c r="F575" i="8"/>
  <c r="D575" i="8"/>
  <c r="B575" i="8"/>
  <c r="C575" i="8" s="1"/>
  <c r="A575" i="8"/>
  <c r="I574" i="8"/>
  <c r="F574" i="8"/>
  <c r="D574" i="8"/>
  <c r="B574" i="8"/>
  <c r="C574" i="8" s="1"/>
  <c r="A574" i="8"/>
  <c r="I573" i="8"/>
  <c r="F573" i="8"/>
  <c r="D573" i="8"/>
  <c r="B573" i="8"/>
  <c r="C573" i="8" s="1"/>
  <c r="A573" i="8"/>
  <c r="I572" i="8"/>
  <c r="F572" i="8"/>
  <c r="D572" i="8"/>
  <c r="B572" i="8"/>
  <c r="C572" i="8" s="1"/>
  <c r="A572" i="8"/>
  <c r="I571" i="8"/>
  <c r="F571" i="8"/>
  <c r="D571" i="8"/>
  <c r="E571" i="8" s="1"/>
  <c r="B571" i="8"/>
  <c r="C571" i="8" s="1"/>
  <c r="A571" i="8"/>
  <c r="I570" i="8"/>
  <c r="F570" i="8"/>
  <c r="D570" i="8"/>
  <c r="E570" i="8" s="1"/>
  <c r="B570" i="8"/>
  <c r="C570" i="8" s="1"/>
  <c r="A570" i="8"/>
  <c r="I569" i="8"/>
  <c r="F569" i="8"/>
  <c r="D569" i="8"/>
  <c r="H569" i="8" s="1"/>
  <c r="B569" i="8"/>
  <c r="C569" i="8" s="1"/>
  <c r="A569" i="8"/>
  <c r="I568" i="8"/>
  <c r="F568" i="8"/>
  <c r="D568" i="8"/>
  <c r="E568" i="8" s="1"/>
  <c r="B568" i="8"/>
  <c r="C568" i="8" s="1"/>
  <c r="A568" i="8"/>
  <c r="I567" i="8"/>
  <c r="F567" i="8"/>
  <c r="D567" i="8"/>
  <c r="B567" i="8"/>
  <c r="C567" i="8" s="1"/>
  <c r="A567" i="8"/>
  <c r="I566" i="8"/>
  <c r="F566" i="8"/>
  <c r="D566" i="8"/>
  <c r="H566" i="8" s="1"/>
  <c r="B566" i="8"/>
  <c r="C566" i="8" s="1"/>
  <c r="A566" i="8"/>
  <c r="I565" i="8"/>
  <c r="F565" i="8"/>
  <c r="D565" i="8"/>
  <c r="H565" i="8" s="1"/>
  <c r="B565" i="8"/>
  <c r="C565" i="8" s="1"/>
  <c r="A565" i="8"/>
  <c r="I564" i="8"/>
  <c r="F564" i="8"/>
  <c r="D564" i="8"/>
  <c r="B564" i="8"/>
  <c r="C564" i="8" s="1"/>
  <c r="A564" i="8"/>
  <c r="I563" i="8"/>
  <c r="F563" i="8"/>
  <c r="D563" i="8"/>
  <c r="E563" i="8" s="1"/>
  <c r="B563" i="8"/>
  <c r="C563" i="8" s="1"/>
  <c r="A563" i="8"/>
  <c r="I562" i="8"/>
  <c r="F562" i="8"/>
  <c r="D562" i="8"/>
  <c r="H562" i="8" s="1"/>
  <c r="B562" i="8"/>
  <c r="C562" i="8" s="1"/>
  <c r="A562" i="8"/>
  <c r="I561" i="8"/>
  <c r="F561" i="8"/>
  <c r="D561" i="8"/>
  <c r="B561" i="8"/>
  <c r="C561" i="8" s="1"/>
  <c r="A561" i="8"/>
  <c r="I560" i="8"/>
  <c r="F560" i="8"/>
  <c r="D560" i="8"/>
  <c r="E560" i="8" s="1"/>
  <c r="B560" i="8"/>
  <c r="C560" i="8" s="1"/>
  <c r="A560" i="8"/>
  <c r="I559" i="8"/>
  <c r="F559" i="8"/>
  <c r="D559" i="8"/>
  <c r="E559" i="8" s="1"/>
  <c r="B559" i="8"/>
  <c r="C559" i="8" s="1"/>
  <c r="A559" i="8"/>
  <c r="I558" i="8"/>
  <c r="F558" i="8"/>
  <c r="D558" i="8"/>
  <c r="H558" i="8" s="1"/>
  <c r="B558" i="8"/>
  <c r="C558" i="8" s="1"/>
  <c r="A558" i="8"/>
  <c r="I557" i="8"/>
  <c r="F557" i="8"/>
  <c r="D557" i="8"/>
  <c r="B557" i="8"/>
  <c r="C557" i="8" s="1"/>
  <c r="A557" i="8"/>
  <c r="I556" i="8"/>
  <c r="F556" i="8"/>
  <c r="D556" i="8"/>
  <c r="B556" i="8"/>
  <c r="C556" i="8" s="1"/>
  <c r="A556" i="8"/>
  <c r="I555" i="8"/>
  <c r="F555" i="8"/>
  <c r="D555" i="8"/>
  <c r="B555" i="8"/>
  <c r="C555" i="8" s="1"/>
  <c r="A555" i="8"/>
  <c r="I554" i="8"/>
  <c r="F554" i="8"/>
  <c r="D554" i="8"/>
  <c r="B554" i="8"/>
  <c r="C554" i="8" s="1"/>
  <c r="A554" i="8"/>
  <c r="I553" i="8"/>
  <c r="F553" i="8"/>
  <c r="D553" i="8"/>
  <c r="H553" i="8" s="1"/>
  <c r="B553" i="8"/>
  <c r="C553" i="8" s="1"/>
  <c r="A553" i="8"/>
  <c r="I552" i="8"/>
  <c r="F552" i="8"/>
  <c r="D552" i="8"/>
  <c r="B552" i="8"/>
  <c r="C552" i="8" s="1"/>
  <c r="A552" i="8"/>
  <c r="I551" i="8"/>
  <c r="F551" i="8"/>
  <c r="D551" i="8"/>
  <c r="B551" i="8"/>
  <c r="C551" i="8" s="1"/>
  <c r="A551" i="8"/>
  <c r="I550" i="8"/>
  <c r="F550" i="8"/>
  <c r="D550" i="8"/>
  <c r="B550" i="8"/>
  <c r="C550" i="8" s="1"/>
  <c r="A550" i="8"/>
  <c r="I549" i="8"/>
  <c r="F549" i="8"/>
  <c r="D549" i="8"/>
  <c r="H549" i="8" s="1"/>
  <c r="B549" i="8"/>
  <c r="C549" i="8" s="1"/>
  <c r="A549" i="8"/>
  <c r="I548" i="8"/>
  <c r="F548" i="8"/>
  <c r="D548" i="8"/>
  <c r="B548" i="8"/>
  <c r="C548" i="8" s="1"/>
  <c r="A548" i="8"/>
  <c r="I547" i="8"/>
  <c r="F547" i="8"/>
  <c r="D547" i="8"/>
  <c r="B547" i="8"/>
  <c r="C547" i="8" s="1"/>
  <c r="A547" i="8"/>
  <c r="I546" i="8"/>
  <c r="F546" i="8"/>
  <c r="D546" i="8"/>
  <c r="B546" i="8"/>
  <c r="C546" i="8" s="1"/>
  <c r="A546" i="8"/>
  <c r="I545" i="8"/>
  <c r="F545" i="8"/>
  <c r="D545" i="8"/>
  <c r="H545" i="8" s="1"/>
  <c r="B545" i="8"/>
  <c r="C545" i="8" s="1"/>
  <c r="A545" i="8"/>
  <c r="I544" i="8"/>
  <c r="F544" i="8"/>
  <c r="D544" i="8"/>
  <c r="B544" i="8"/>
  <c r="C544" i="8" s="1"/>
  <c r="A544" i="8"/>
  <c r="I543" i="8"/>
  <c r="F543" i="8"/>
  <c r="D543" i="8"/>
  <c r="B543" i="8"/>
  <c r="C543" i="8" s="1"/>
  <c r="A543" i="8"/>
  <c r="I542" i="8"/>
  <c r="F542" i="8"/>
  <c r="D542" i="8"/>
  <c r="H542" i="8" s="1"/>
  <c r="B542" i="8"/>
  <c r="C542" i="8" s="1"/>
  <c r="A542" i="8"/>
  <c r="I541" i="8"/>
  <c r="F541" i="8"/>
  <c r="D541" i="8"/>
  <c r="H541" i="8" s="1"/>
  <c r="B541" i="8"/>
  <c r="C541" i="8" s="1"/>
  <c r="A541" i="8"/>
  <c r="I540" i="8"/>
  <c r="F540" i="8"/>
  <c r="D540" i="8"/>
  <c r="B540" i="8"/>
  <c r="C540" i="8" s="1"/>
  <c r="A540" i="8"/>
  <c r="I539" i="8"/>
  <c r="F539" i="8"/>
  <c r="D539" i="8"/>
  <c r="E539" i="8" s="1"/>
  <c r="B539" i="8"/>
  <c r="C539" i="8" s="1"/>
  <c r="A539" i="8"/>
  <c r="I538" i="8"/>
  <c r="H538" i="8"/>
  <c r="F538" i="8"/>
  <c r="D538" i="8"/>
  <c r="E538" i="8" s="1"/>
  <c r="B538" i="8"/>
  <c r="C538" i="8" s="1"/>
  <c r="A538" i="8"/>
  <c r="I537" i="8"/>
  <c r="F537" i="8"/>
  <c r="D537" i="8"/>
  <c r="B537" i="8"/>
  <c r="C537" i="8" s="1"/>
  <c r="A537" i="8"/>
  <c r="I536" i="8"/>
  <c r="F536" i="8"/>
  <c r="D536" i="8"/>
  <c r="B536" i="8"/>
  <c r="C536" i="8" s="1"/>
  <c r="A536" i="8"/>
  <c r="I535" i="8"/>
  <c r="F535" i="8"/>
  <c r="D535" i="8"/>
  <c r="B535" i="8"/>
  <c r="C535" i="8" s="1"/>
  <c r="A535" i="8"/>
  <c r="I534" i="8"/>
  <c r="F534" i="8"/>
  <c r="D534" i="8"/>
  <c r="B534" i="8"/>
  <c r="C534" i="8" s="1"/>
  <c r="A534" i="8"/>
  <c r="I533" i="8"/>
  <c r="F533" i="8"/>
  <c r="D533" i="8"/>
  <c r="H533" i="8" s="1"/>
  <c r="B533" i="8"/>
  <c r="C533" i="8" s="1"/>
  <c r="A533" i="8"/>
  <c r="I532" i="8"/>
  <c r="F532" i="8"/>
  <c r="D532" i="8"/>
  <c r="B532" i="8"/>
  <c r="C532" i="8" s="1"/>
  <c r="A532" i="8"/>
  <c r="I531" i="8"/>
  <c r="F531" i="8"/>
  <c r="D531" i="8"/>
  <c r="E531" i="8" s="1"/>
  <c r="B531" i="8"/>
  <c r="C531" i="8" s="1"/>
  <c r="A531" i="8"/>
  <c r="I530" i="8"/>
  <c r="H530" i="8"/>
  <c r="F530" i="8"/>
  <c r="D530" i="8"/>
  <c r="E530" i="8" s="1"/>
  <c r="B530" i="8"/>
  <c r="C530" i="8" s="1"/>
  <c r="A530" i="8"/>
  <c r="I529" i="8"/>
  <c r="F529" i="8"/>
  <c r="D529" i="8"/>
  <c r="H529" i="8" s="1"/>
  <c r="B529" i="8"/>
  <c r="C529" i="8" s="1"/>
  <c r="A529" i="8"/>
  <c r="I528" i="8"/>
  <c r="F528" i="8"/>
  <c r="D528" i="8"/>
  <c r="E528" i="8" s="1"/>
  <c r="B528" i="8"/>
  <c r="C528" i="8" s="1"/>
  <c r="A528" i="8"/>
  <c r="I527" i="8"/>
  <c r="H527" i="8"/>
  <c r="F527" i="8"/>
  <c r="D527" i="8"/>
  <c r="E527" i="8" s="1"/>
  <c r="B527" i="8"/>
  <c r="C527" i="8" s="1"/>
  <c r="A527" i="8"/>
  <c r="I526" i="8"/>
  <c r="F526" i="8"/>
  <c r="D526" i="8"/>
  <c r="B526" i="8"/>
  <c r="C526" i="8" s="1"/>
  <c r="A526" i="8"/>
  <c r="I525" i="8"/>
  <c r="F525" i="8"/>
  <c r="D525" i="8"/>
  <c r="H525" i="8" s="1"/>
  <c r="B525" i="8"/>
  <c r="C525" i="8" s="1"/>
  <c r="A525" i="8"/>
  <c r="I524" i="8"/>
  <c r="F524" i="8"/>
  <c r="D524" i="8"/>
  <c r="B524" i="8"/>
  <c r="C524" i="8" s="1"/>
  <c r="A524" i="8"/>
  <c r="I523" i="8"/>
  <c r="F523" i="8"/>
  <c r="D523" i="8"/>
  <c r="B523" i="8"/>
  <c r="C523" i="8" s="1"/>
  <c r="A523" i="8"/>
  <c r="I522" i="8"/>
  <c r="F522" i="8"/>
  <c r="D522" i="8"/>
  <c r="E522" i="8" s="1"/>
  <c r="B522" i="8"/>
  <c r="C522" i="8" s="1"/>
  <c r="A522" i="8"/>
  <c r="I521" i="8"/>
  <c r="F521" i="8"/>
  <c r="D521" i="8"/>
  <c r="H521" i="8" s="1"/>
  <c r="B521" i="8"/>
  <c r="C521" i="8" s="1"/>
  <c r="A521" i="8"/>
  <c r="I520" i="8"/>
  <c r="F520" i="8"/>
  <c r="D520" i="8"/>
  <c r="E520" i="8" s="1"/>
  <c r="B520" i="8"/>
  <c r="C520" i="8" s="1"/>
  <c r="A520" i="8"/>
  <c r="I519" i="8"/>
  <c r="F519" i="8"/>
  <c r="D519" i="8"/>
  <c r="B519" i="8"/>
  <c r="C519" i="8" s="1"/>
  <c r="A519" i="8"/>
  <c r="I518" i="8"/>
  <c r="F518" i="8"/>
  <c r="D518" i="8"/>
  <c r="B518" i="8"/>
  <c r="C518" i="8" s="1"/>
  <c r="A518" i="8"/>
  <c r="I517" i="8"/>
  <c r="F517" i="8"/>
  <c r="D517" i="8"/>
  <c r="H517" i="8" s="1"/>
  <c r="B517" i="8"/>
  <c r="C517" i="8" s="1"/>
  <c r="A517" i="8"/>
  <c r="I516" i="8"/>
  <c r="F516" i="8"/>
  <c r="D516" i="8"/>
  <c r="B516" i="8"/>
  <c r="C516" i="8" s="1"/>
  <c r="A516" i="8"/>
  <c r="I515" i="8"/>
  <c r="F515" i="8"/>
  <c r="D515" i="8"/>
  <c r="E515" i="8" s="1"/>
  <c r="B515" i="8"/>
  <c r="C515" i="8" s="1"/>
  <c r="A515" i="8"/>
  <c r="I514" i="8"/>
  <c r="F514" i="8"/>
  <c r="D514" i="8"/>
  <c r="H514" i="8" s="1"/>
  <c r="B514" i="8"/>
  <c r="C514" i="8" s="1"/>
  <c r="A514" i="8"/>
  <c r="I513" i="8"/>
  <c r="F513" i="8"/>
  <c r="D513" i="8"/>
  <c r="H513" i="8" s="1"/>
  <c r="B513" i="8"/>
  <c r="C513" i="8" s="1"/>
  <c r="A513" i="8"/>
  <c r="I512" i="8"/>
  <c r="F512" i="8"/>
  <c r="D512" i="8"/>
  <c r="B512" i="8"/>
  <c r="C512" i="8" s="1"/>
  <c r="A512" i="8"/>
  <c r="I511" i="8"/>
  <c r="F511" i="8"/>
  <c r="D511" i="8"/>
  <c r="E511" i="8" s="1"/>
  <c r="B511" i="8"/>
  <c r="C511" i="8" s="1"/>
  <c r="A511" i="8"/>
  <c r="I510" i="8"/>
  <c r="H510" i="8"/>
  <c r="F510" i="8"/>
  <c r="D510" i="8"/>
  <c r="E510" i="8" s="1"/>
  <c r="B510" i="8"/>
  <c r="C510" i="8" s="1"/>
  <c r="A510" i="8"/>
  <c r="I509" i="8"/>
  <c r="F509" i="8"/>
  <c r="D509" i="8"/>
  <c r="B509" i="8"/>
  <c r="C509" i="8" s="1"/>
  <c r="A509" i="8"/>
  <c r="I508" i="8"/>
  <c r="F508" i="8"/>
  <c r="D508" i="8"/>
  <c r="E508" i="8" s="1"/>
  <c r="B508" i="8"/>
  <c r="C508" i="8" s="1"/>
  <c r="A508" i="8"/>
  <c r="I507" i="8"/>
  <c r="F507" i="8"/>
  <c r="D507" i="8"/>
  <c r="B507" i="8"/>
  <c r="C507" i="8" s="1"/>
  <c r="A507" i="8"/>
  <c r="I506" i="8"/>
  <c r="F506" i="8"/>
  <c r="D506" i="8"/>
  <c r="E506" i="8" s="1"/>
  <c r="B506" i="8"/>
  <c r="C506" i="8" s="1"/>
  <c r="A506" i="8"/>
  <c r="I505" i="8"/>
  <c r="F505" i="8"/>
  <c r="D505" i="8"/>
  <c r="E505" i="8" s="1"/>
  <c r="B505" i="8"/>
  <c r="C505" i="8" s="1"/>
  <c r="A505" i="8"/>
  <c r="I504" i="8"/>
  <c r="F504" i="8"/>
  <c r="D504" i="8"/>
  <c r="B504" i="8"/>
  <c r="C504" i="8" s="1"/>
  <c r="A504" i="8"/>
  <c r="I503" i="8"/>
  <c r="F503" i="8"/>
  <c r="D503" i="8"/>
  <c r="E503" i="8" s="1"/>
  <c r="B503" i="8"/>
  <c r="C503" i="8" s="1"/>
  <c r="A503" i="8"/>
  <c r="I502" i="8"/>
  <c r="F502" i="8"/>
  <c r="D502" i="8"/>
  <c r="B502" i="8"/>
  <c r="C502" i="8" s="1"/>
  <c r="A502" i="8"/>
  <c r="I501" i="8"/>
  <c r="F501" i="8"/>
  <c r="D501" i="8"/>
  <c r="B501" i="8"/>
  <c r="C501" i="8" s="1"/>
  <c r="A501" i="8"/>
  <c r="I500" i="8"/>
  <c r="F500" i="8"/>
  <c r="D500" i="8"/>
  <c r="B500" i="8"/>
  <c r="C500" i="8" s="1"/>
  <c r="A500" i="8"/>
  <c r="I499" i="8"/>
  <c r="F499" i="8"/>
  <c r="D499" i="8"/>
  <c r="B499" i="8"/>
  <c r="C499" i="8" s="1"/>
  <c r="A499" i="8"/>
  <c r="I498" i="8"/>
  <c r="F498" i="8"/>
  <c r="D498" i="8"/>
  <c r="B498" i="8"/>
  <c r="C498" i="8" s="1"/>
  <c r="A498" i="8"/>
  <c r="I497" i="8"/>
  <c r="F497" i="8"/>
  <c r="D497" i="8"/>
  <c r="B497" i="8"/>
  <c r="C497" i="8" s="1"/>
  <c r="A497" i="8"/>
  <c r="I496" i="8"/>
  <c r="F496" i="8"/>
  <c r="D496" i="8"/>
  <c r="E496" i="8" s="1"/>
  <c r="B496" i="8"/>
  <c r="C496" i="8" s="1"/>
  <c r="A496" i="8"/>
  <c r="I495" i="8"/>
  <c r="F495" i="8"/>
  <c r="D495" i="8"/>
  <c r="B495" i="8"/>
  <c r="C495" i="8" s="1"/>
  <c r="A495" i="8"/>
  <c r="I494" i="8"/>
  <c r="F494" i="8"/>
  <c r="D494" i="8"/>
  <c r="H494" i="8" s="1"/>
  <c r="B494" i="8"/>
  <c r="C494" i="8" s="1"/>
  <c r="A494" i="8"/>
  <c r="I493" i="8"/>
  <c r="F493" i="8"/>
  <c r="D493" i="8"/>
  <c r="B493" i="8"/>
  <c r="C493" i="8" s="1"/>
  <c r="A493" i="8"/>
  <c r="I492" i="8"/>
  <c r="F492" i="8"/>
  <c r="D492" i="8"/>
  <c r="B492" i="8"/>
  <c r="C492" i="8" s="1"/>
  <c r="A492" i="8"/>
  <c r="I491" i="8"/>
  <c r="F491" i="8"/>
  <c r="D491" i="8"/>
  <c r="B491" i="8"/>
  <c r="C491" i="8" s="1"/>
  <c r="A491" i="8"/>
  <c r="I490" i="8"/>
  <c r="F490" i="8"/>
  <c r="D490" i="8"/>
  <c r="B490" i="8"/>
  <c r="C490" i="8" s="1"/>
  <c r="A490" i="8"/>
  <c r="I489" i="8"/>
  <c r="F489" i="8"/>
  <c r="D489" i="8"/>
  <c r="H489" i="8" s="1"/>
  <c r="B489" i="8"/>
  <c r="C489" i="8" s="1"/>
  <c r="A489" i="8"/>
  <c r="I488" i="8"/>
  <c r="F488" i="8"/>
  <c r="D488" i="8"/>
  <c r="H488" i="8" s="1"/>
  <c r="B488" i="8"/>
  <c r="C488" i="8" s="1"/>
  <c r="A488" i="8"/>
  <c r="I487" i="8"/>
  <c r="F487" i="8"/>
  <c r="D487" i="8"/>
  <c r="H487" i="8" s="1"/>
  <c r="B487" i="8"/>
  <c r="C487" i="8" s="1"/>
  <c r="A487" i="8"/>
  <c r="I486" i="8"/>
  <c r="F486" i="8"/>
  <c r="D486" i="8"/>
  <c r="E486" i="8" s="1"/>
  <c r="B486" i="8"/>
  <c r="C486" i="8" s="1"/>
  <c r="A486" i="8"/>
  <c r="I485" i="8"/>
  <c r="F485" i="8"/>
  <c r="D485" i="8"/>
  <c r="H485" i="8" s="1"/>
  <c r="B485" i="8"/>
  <c r="C485" i="8" s="1"/>
  <c r="A485" i="8"/>
  <c r="I484" i="8"/>
  <c r="F484" i="8"/>
  <c r="D484" i="8"/>
  <c r="B484" i="8"/>
  <c r="C484" i="8" s="1"/>
  <c r="A484" i="8"/>
  <c r="I483" i="8"/>
  <c r="F483" i="8"/>
  <c r="D483" i="8"/>
  <c r="B483" i="8"/>
  <c r="C483" i="8" s="1"/>
  <c r="A483" i="8"/>
  <c r="I482" i="8"/>
  <c r="F482" i="8"/>
  <c r="D482" i="8"/>
  <c r="B482" i="8"/>
  <c r="C482" i="8" s="1"/>
  <c r="A482" i="8"/>
  <c r="I481" i="8"/>
  <c r="F481" i="8"/>
  <c r="D481" i="8"/>
  <c r="H481" i="8" s="1"/>
  <c r="B481" i="8"/>
  <c r="C481" i="8" s="1"/>
  <c r="A481" i="8"/>
  <c r="I480" i="8"/>
  <c r="F480" i="8"/>
  <c r="D480" i="8"/>
  <c r="E480" i="8" s="1"/>
  <c r="B480" i="8"/>
  <c r="C480" i="8" s="1"/>
  <c r="A480" i="8"/>
  <c r="I479" i="8"/>
  <c r="F479" i="8"/>
  <c r="D479" i="8"/>
  <c r="B479" i="8"/>
  <c r="C479" i="8" s="1"/>
  <c r="A479" i="8"/>
  <c r="I478" i="8"/>
  <c r="F478" i="8"/>
  <c r="D478" i="8"/>
  <c r="B478" i="8"/>
  <c r="C478" i="8" s="1"/>
  <c r="A478" i="8"/>
  <c r="I477" i="8"/>
  <c r="F477" i="8"/>
  <c r="D477" i="8"/>
  <c r="B477" i="8"/>
  <c r="C477" i="8" s="1"/>
  <c r="A477" i="8"/>
  <c r="I476" i="8"/>
  <c r="F476" i="8"/>
  <c r="D476" i="8"/>
  <c r="E476" i="8" s="1"/>
  <c r="B476" i="8"/>
  <c r="C476" i="8" s="1"/>
  <c r="A476" i="8"/>
  <c r="I475" i="8"/>
  <c r="F475" i="8"/>
  <c r="D475" i="8"/>
  <c r="B475" i="8"/>
  <c r="C475" i="8" s="1"/>
  <c r="A475" i="8"/>
  <c r="I474" i="8"/>
  <c r="F474" i="8"/>
  <c r="D474" i="8"/>
  <c r="B474" i="8"/>
  <c r="C474" i="8" s="1"/>
  <c r="A474" i="8"/>
  <c r="I473" i="8"/>
  <c r="F473" i="8"/>
  <c r="D473" i="8"/>
  <c r="E473" i="8" s="1"/>
  <c r="B473" i="8"/>
  <c r="C473" i="8" s="1"/>
  <c r="A473" i="8"/>
  <c r="I472" i="8"/>
  <c r="F472" i="8"/>
  <c r="D472" i="8"/>
  <c r="H472" i="8" s="1"/>
  <c r="B472" i="8"/>
  <c r="C472" i="8" s="1"/>
  <c r="A472" i="8"/>
  <c r="I471" i="8"/>
  <c r="F471" i="8"/>
  <c r="D471" i="8"/>
  <c r="E471" i="8" s="1"/>
  <c r="B471" i="8"/>
  <c r="C471" i="8" s="1"/>
  <c r="A471" i="8"/>
  <c r="I470" i="8"/>
  <c r="F470" i="8"/>
  <c r="D470" i="8"/>
  <c r="E470" i="8" s="1"/>
  <c r="B470" i="8"/>
  <c r="C470" i="8" s="1"/>
  <c r="A470" i="8"/>
  <c r="I469" i="8"/>
  <c r="F469" i="8"/>
  <c r="D469" i="8"/>
  <c r="B469" i="8"/>
  <c r="C469" i="8" s="1"/>
  <c r="A469" i="8"/>
  <c r="I468" i="8"/>
  <c r="F468" i="8"/>
  <c r="D468" i="8"/>
  <c r="B468" i="8"/>
  <c r="C468" i="8" s="1"/>
  <c r="A468" i="8"/>
  <c r="I467" i="8"/>
  <c r="F467" i="8"/>
  <c r="D467" i="8"/>
  <c r="E467" i="8" s="1"/>
  <c r="B467" i="8"/>
  <c r="C467" i="8" s="1"/>
  <c r="A467" i="8"/>
  <c r="I466" i="8"/>
  <c r="F466" i="8"/>
  <c r="D466" i="8"/>
  <c r="H466" i="8" s="1"/>
  <c r="B466" i="8"/>
  <c r="C466" i="8" s="1"/>
  <c r="A466" i="8"/>
  <c r="I465" i="8"/>
  <c r="F465" i="8"/>
  <c r="D465" i="8"/>
  <c r="B465" i="8"/>
  <c r="C465" i="8" s="1"/>
  <c r="A465" i="8"/>
  <c r="I464" i="8"/>
  <c r="F464" i="8"/>
  <c r="D464" i="8"/>
  <c r="E464" i="8" s="1"/>
  <c r="B464" i="8"/>
  <c r="C464" i="8" s="1"/>
  <c r="A464" i="8"/>
  <c r="I463" i="8"/>
  <c r="F463" i="8"/>
  <c r="D463" i="8"/>
  <c r="E463" i="8" s="1"/>
  <c r="B463" i="8"/>
  <c r="C463" i="8" s="1"/>
  <c r="A463" i="8"/>
  <c r="I462" i="8"/>
  <c r="F462" i="8"/>
  <c r="D462" i="8"/>
  <c r="H462" i="8" s="1"/>
  <c r="B462" i="8"/>
  <c r="C462" i="8" s="1"/>
  <c r="A462" i="8"/>
  <c r="I461" i="8"/>
  <c r="F461" i="8"/>
  <c r="D461" i="8"/>
  <c r="B461" i="8"/>
  <c r="C461" i="8" s="1"/>
  <c r="A461" i="8"/>
  <c r="I460" i="8"/>
  <c r="F460" i="8"/>
  <c r="D460" i="8"/>
  <c r="E460" i="8" s="1"/>
  <c r="B460" i="8"/>
  <c r="C460" i="8" s="1"/>
  <c r="A460" i="8"/>
  <c r="I459" i="8"/>
  <c r="F459" i="8"/>
  <c r="D459" i="8"/>
  <c r="H459" i="8" s="1"/>
  <c r="B459" i="8"/>
  <c r="C459" i="8" s="1"/>
  <c r="A459" i="8"/>
  <c r="I458" i="8"/>
  <c r="F458" i="8"/>
  <c r="D458" i="8"/>
  <c r="B458" i="8"/>
  <c r="C458" i="8" s="1"/>
  <c r="A458" i="8"/>
  <c r="I457" i="8"/>
  <c r="F457" i="8"/>
  <c r="D457" i="8"/>
  <c r="E457" i="8" s="1"/>
  <c r="B457" i="8"/>
  <c r="C457" i="8" s="1"/>
  <c r="A457" i="8"/>
  <c r="I456" i="8"/>
  <c r="F456" i="8"/>
  <c r="D456" i="8"/>
  <c r="H456" i="8" s="1"/>
  <c r="B456" i="8"/>
  <c r="C456" i="8" s="1"/>
  <c r="A456" i="8"/>
  <c r="I455" i="8"/>
  <c r="F455" i="8"/>
  <c r="D455" i="8"/>
  <c r="H455" i="8" s="1"/>
  <c r="B455" i="8"/>
  <c r="C455" i="8" s="1"/>
  <c r="A455" i="8"/>
  <c r="I454" i="8"/>
  <c r="F454" i="8"/>
  <c r="D454" i="8"/>
  <c r="B454" i="8"/>
  <c r="C454" i="8" s="1"/>
  <c r="A454" i="8"/>
  <c r="I453" i="8"/>
  <c r="F453" i="8"/>
  <c r="D453" i="8"/>
  <c r="E453" i="8" s="1"/>
  <c r="B453" i="8"/>
  <c r="C453" i="8" s="1"/>
  <c r="A453" i="8"/>
  <c r="I452" i="8"/>
  <c r="F452" i="8"/>
  <c r="D452" i="8"/>
  <c r="B452" i="8"/>
  <c r="C452" i="8" s="1"/>
  <c r="A452" i="8"/>
  <c r="I451" i="8"/>
  <c r="F451" i="8"/>
  <c r="D451" i="8"/>
  <c r="B451" i="8"/>
  <c r="C451" i="8" s="1"/>
  <c r="A451" i="8"/>
  <c r="I450" i="8"/>
  <c r="F450" i="8"/>
  <c r="D450" i="8"/>
  <c r="H450" i="8" s="1"/>
  <c r="B450" i="8"/>
  <c r="C450" i="8" s="1"/>
  <c r="A450" i="8"/>
  <c r="I449" i="8"/>
  <c r="F449" i="8"/>
  <c r="D449" i="8"/>
  <c r="E449" i="8" s="1"/>
  <c r="B449" i="8"/>
  <c r="C449" i="8" s="1"/>
  <c r="A449" i="8"/>
  <c r="I448" i="8"/>
  <c r="F448" i="8"/>
  <c r="D448" i="8"/>
  <c r="B448" i="8"/>
  <c r="C448" i="8" s="1"/>
  <c r="A448" i="8"/>
  <c r="I447" i="8"/>
  <c r="F447" i="8"/>
  <c r="D447" i="8"/>
  <c r="H447" i="8" s="1"/>
  <c r="B447" i="8"/>
  <c r="C447" i="8" s="1"/>
  <c r="A447" i="8"/>
  <c r="I446" i="8"/>
  <c r="F446" i="8"/>
  <c r="D446" i="8"/>
  <c r="H446" i="8" s="1"/>
  <c r="B446" i="8"/>
  <c r="C446" i="8" s="1"/>
  <c r="A446" i="8"/>
  <c r="I445" i="8"/>
  <c r="F445" i="8"/>
  <c r="D445" i="8"/>
  <c r="E445" i="8" s="1"/>
  <c r="B445" i="8"/>
  <c r="C445" i="8" s="1"/>
  <c r="A445" i="8"/>
  <c r="I444" i="8"/>
  <c r="F444" i="8"/>
  <c r="D444" i="8"/>
  <c r="E444" i="8" s="1"/>
  <c r="B444" i="8"/>
  <c r="C444" i="8" s="1"/>
  <c r="A444" i="8"/>
  <c r="I443" i="8"/>
  <c r="F443" i="8"/>
  <c r="D443" i="8"/>
  <c r="H443" i="8" s="1"/>
  <c r="B443" i="8"/>
  <c r="C443" i="8" s="1"/>
  <c r="A443" i="8"/>
  <c r="I442" i="8"/>
  <c r="F442" i="8"/>
  <c r="D442" i="8"/>
  <c r="B442" i="8"/>
  <c r="C442" i="8" s="1"/>
  <c r="A442" i="8"/>
  <c r="I441" i="8"/>
  <c r="F441" i="8"/>
  <c r="D441" i="8"/>
  <c r="B441" i="8"/>
  <c r="C441" i="8" s="1"/>
  <c r="A441" i="8"/>
  <c r="I440" i="8"/>
  <c r="F440" i="8"/>
  <c r="E440" i="8"/>
  <c r="D440" i="8"/>
  <c r="H440" i="8" s="1"/>
  <c r="B440" i="8"/>
  <c r="C440" i="8" s="1"/>
  <c r="A440" i="8"/>
  <c r="I439" i="8"/>
  <c r="F439" i="8"/>
  <c r="D439" i="8"/>
  <c r="H439" i="8" s="1"/>
  <c r="B439" i="8"/>
  <c r="C439" i="8" s="1"/>
  <c r="A439" i="8"/>
  <c r="I438" i="8"/>
  <c r="F438" i="8"/>
  <c r="D438" i="8"/>
  <c r="H438" i="8" s="1"/>
  <c r="B438" i="8"/>
  <c r="C438" i="8" s="1"/>
  <c r="A438" i="8"/>
  <c r="I437" i="8"/>
  <c r="F437" i="8"/>
  <c r="D437" i="8"/>
  <c r="B437" i="8"/>
  <c r="C437" i="8" s="1"/>
  <c r="A437" i="8"/>
  <c r="I436" i="8"/>
  <c r="H436" i="8"/>
  <c r="F436" i="8"/>
  <c r="D436" i="8"/>
  <c r="E436" i="8" s="1"/>
  <c r="B436" i="8"/>
  <c r="C436" i="8" s="1"/>
  <c r="A436" i="8"/>
  <c r="I435" i="8"/>
  <c r="F435" i="8"/>
  <c r="D435" i="8"/>
  <c r="H435" i="8" s="1"/>
  <c r="B435" i="8"/>
  <c r="C435" i="8" s="1"/>
  <c r="A435" i="8"/>
  <c r="I434" i="8"/>
  <c r="F434" i="8"/>
  <c r="D434" i="8"/>
  <c r="H434" i="8" s="1"/>
  <c r="B434" i="8"/>
  <c r="C434" i="8" s="1"/>
  <c r="A434" i="8"/>
  <c r="I433" i="8"/>
  <c r="F433" i="8"/>
  <c r="D433" i="8"/>
  <c r="E433" i="8" s="1"/>
  <c r="B433" i="8"/>
  <c r="C433" i="8" s="1"/>
  <c r="A433" i="8"/>
  <c r="I432" i="8"/>
  <c r="F432" i="8"/>
  <c r="D432" i="8"/>
  <c r="B432" i="8"/>
  <c r="C432" i="8" s="1"/>
  <c r="A432" i="8"/>
  <c r="I431" i="8"/>
  <c r="F431" i="8"/>
  <c r="D431" i="8"/>
  <c r="H431" i="8" s="1"/>
  <c r="B431" i="8"/>
  <c r="C431" i="8" s="1"/>
  <c r="A431" i="8"/>
  <c r="I430" i="8"/>
  <c r="F430" i="8"/>
  <c r="D430" i="8"/>
  <c r="B430" i="8"/>
  <c r="C430" i="8" s="1"/>
  <c r="A430" i="8"/>
  <c r="I429" i="8"/>
  <c r="F429" i="8"/>
  <c r="D429" i="8"/>
  <c r="B429" i="8"/>
  <c r="C429" i="8" s="1"/>
  <c r="A429" i="8"/>
  <c r="I428" i="8"/>
  <c r="F428" i="8"/>
  <c r="D428" i="8"/>
  <c r="E428" i="8" s="1"/>
  <c r="B428" i="8"/>
  <c r="C428" i="8" s="1"/>
  <c r="A428" i="8"/>
  <c r="I427" i="8"/>
  <c r="F427" i="8"/>
  <c r="D427" i="8"/>
  <c r="H427" i="8" s="1"/>
  <c r="B427" i="8"/>
  <c r="C427" i="8" s="1"/>
  <c r="A427" i="8"/>
  <c r="I426" i="8"/>
  <c r="F426" i="8"/>
  <c r="D426" i="8"/>
  <c r="H426" i="8" s="1"/>
  <c r="B426" i="8"/>
  <c r="C426" i="8" s="1"/>
  <c r="A426" i="8"/>
  <c r="I425" i="8"/>
  <c r="F425" i="8"/>
  <c r="D425" i="8"/>
  <c r="E425" i="8" s="1"/>
  <c r="B425" i="8"/>
  <c r="C425" i="8" s="1"/>
  <c r="A425" i="8"/>
  <c r="I424" i="8"/>
  <c r="F424" i="8"/>
  <c r="D424" i="8"/>
  <c r="H424" i="8" s="1"/>
  <c r="B424" i="8"/>
  <c r="C424" i="8" s="1"/>
  <c r="A424" i="8"/>
  <c r="I423" i="8"/>
  <c r="F423" i="8"/>
  <c r="D423" i="8"/>
  <c r="H423" i="8" s="1"/>
  <c r="B423" i="8"/>
  <c r="C423" i="8" s="1"/>
  <c r="A423" i="8"/>
  <c r="I422" i="8"/>
  <c r="F422" i="8"/>
  <c r="D422" i="8"/>
  <c r="H422" i="8" s="1"/>
  <c r="B422" i="8"/>
  <c r="C422" i="8" s="1"/>
  <c r="A422" i="8"/>
  <c r="I421" i="8"/>
  <c r="F421" i="8"/>
  <c r="D421" i="8"/>
  <c r="B421" i="8"/>
  <c r="C421" i="8" s="1"/>
  <c r="A421" i="8"/>
  <c r="I420" i="8"/>
  <c r="F420" i="8"/>
  <c r="D420" i="8"/>
  <c r="B420" i="8"/>
  <c r="C420" i="8" s="1"/>
  <c r="A420" i="8"/>
  <c r="I419" i="8"/>
  <c r="F419" i="8"/>
  <c r="D419" i="8"/>
  <c r="H419" i="8" s="1"/>
  <c r="B419" i="8"/>
  <c r="C419" i="8" s="1"/>
  <c r="A419" i="8"/>
  <c r="I418" i="8"/>
  <c r="F418" i="8"/>
  <c r="D418" i="8"/>
  <c r="H418" i="8" s="1"/>
  <c r="B418" i="8"/>
  <c r="C418" i="8" s="1"/>
  <c r="A418" i="8"/>
  <c r="I417" i="8"/>
  <c r="F417" i="8"/>
  <c r="D417" i="8"/>
  <c r="B417" i="8"/>
  <c r="C417" i="8" s="1"/>
  <c r="A417" i="8"/>
  <c r="I416" i="8"/>
  <c r="F416" i="8"/>
  <c r="D416" i="8"/>
  <c r="E416" i="8" s="1"/>
  <c r="B416" i="8"/>
  <c r="C416" i="8" s="1"/>
  <c r="A416" i="8"/>
  <c r="I415" i="8"/>
  <c r="F415" i="8"/>
  <c r="D415" i="8"/>
  <c r="B415" i="8"/>
  <c r="C415" i="8" s="1"/>
  <c r="A415" i="8"/>
  <c r="I414" i="8"/>
  <c r="F414" i="8"/>
  <c r="D414" i="8"/>
  <c r="B414" i="8"/>
  <c r="C414" i="8" s="1"/>
  <c r="A414" i="8"/>
  <c r="I413" i="8"/>
  <c r="F413" i="8"/>
  <c r="D413" i="8"/>
  <c r="E413" i="8" s="1"/>
  <c r="B413" i="8"/>
  <c r="C413" i="8" s="1"/>
  <c r="A413" i="8"/>
  <c r="I412" i="8"/>
  <c r="F412" i="8"/>
  <c r="D412" i="8"/>
  <c r="B412" i="8"/>
  <c r="C412" i="8" s="1"/>
  <c r="A412" i="8"/>
  <c r="I411" i="8"/>
  <c r="F411" i="8"/>
  <c r="D411" i="8"/>
  <c r="H411" i="8" s="1"/>
  <c r="B411" i="8"/>
  <c r="C411" i="8" s="1"/>
  <c r="A411" i="8"/>
  <c r="I410" i="8"/>
  <c r="F410" i="8"/>
  <c r="D410" i="8"/>
  <c r="B410" i="8"/>
  <c r="C410" i="8" s="1"/>
  <c r="A410" i="8"/>
  <c r="I409" i="8"/>
  <c r="F409" i="8"/>
  <c r="D409" i="8"/>
  <c r="B409" i="8"/>
  <c r="C409" i="8" s="1"/>
  <c r="A409" i="8"/>
  <c r="I408" i="8"/>
  <c r="F408" i="8"/>
  <c r="D408" i="8"/>
  <c r="B408" i="8"/>
  <c r="C408" i="8" s="1"/>
  <c r="A408" i="8"/>
  <c r="I407" i="8"/>
  <c r="F407" i="8"/>
  <c r="D407" i="8"/>
  <c r="H407" i="8" s="1"/>
  <c r="B407" i="8"/>
  <c r="C407" i="8" s="1"/>
  <c r="A407" i="8"/>
  <c r="I406" i="8"/>
  <c r="F406" i="8"/>
  <c r="D406" i="8"/>
  <c r="H406" i="8" s="1"/>
  <c r="B406" i="8"/>
  <c r="C406" i="8" s="1"/>
  <c r="A406" i="8"/>
  <c r="I405" i="8"/>
  <c r="F405" i="8"/>
  <c r="D405" i="8"/>
  <c r="E405" i="8" s="1"/>
  <c r="B405" i="8"/>
  <c r="C405" i="8" s="1"/>
  <c r="A405" i="8"/>
  <c r="I404" i="8"/>
  <c r="F404" i="8"/>
  <c r="D404" i="8"/>
  <c r="E404" i="8" s="1"/>
  <c r="B404" i="8"/>
  <c r="C404" i="8" s="1"/>
  <c r="A404" i="8"/>
  <c r="I403" i="8"/>
  <c r="F403" i="8"/>
  <c r="D403" i="8"/>
  <c r="H403" i="8" s="1"/>
  <c r="B403" i="8"/>
  <c r="C403" i="8" s="1"/>
  <c r="A403" i="8"/>
  <c r="I402" i="8"/>
  <c r="F402" i="8"/>
  <c r="D402" i="8"/>
  <c r="H402" i="8" s="1"/>
  <c r="B402" i="8"/>
  <c r="C402" i="8" s="1"/>
  <c r="A402" i="8"/>
  <c r="I401" i="8"/>
  <c r="F401" i="8"/>
  <c r="D401" i="8"/>
  <c r="B401" i="8"/>
  <c r="C401" i="8" s="1"/>
  <c r="A401" i="8"/>
  <c r="I400" i="8"/>
  <c r="F400" i="8"/>
  <c r="D400" i="8"/>
  <c r="H400" i="8" s="1"/>
  <c r="B400" i="8"/>
  <c r="C400" i="8" s="1"/>
  <c r="A400" i="8"/>
  <c r="I399" i="8"/>
  <c r="F399" i="8"/>
  <c r="D399" i="8"/>
  <c r="B399" i="8"/>
  <c r="C399" i="8" s="1"/>
  <c r="A399" i="8"/>
  <c r="I398" i="8"/>
  <c r="F398" i="8"/>
  <c r="D398" i="8"/>
  <c r="H398" i="8" s="1"/>
  <c r="B398" i="8"/>
  <c r="C398" i="8" s="1"/>
  <c r="A398" i="8"/>
  <c r="I397" i="8"/>
  <c r="F397" i="8"/>
  <c r="D397" i="8"/>
  <c r="E397" i="8" s="1"/>
  <c r="B397" i="8"/>
  <c r="C397" i="8" s="1"/>
  <c r="A397" i="8"/>
  <c r="I396" i="8"/>
  <c r="F396" i="8"/>
  <c r="D396" i="8"/>
  <c r="E396" i="8" s="1"/>
  <c r="B396" i="8"/>
  <c r="C396" i="8" s="1"/>
  <c r="A396" i="8"/>
  <c r="I395" i="8"/>
  <c r="F395" i="8"/>
  <c r="E395" i="8"/>
  <c r="D395" i="8"/>
  <c r="H395" i="8" s="1"/>
  <c r="B395" i="8"/>
  <c r="C395" i="8" s="1"/>
  <c r="A395" i="8"/>
  <c r="I394" i="8"/>
  <c r="F394" i="8"/>
  <c r="D394" i="8"/>
  <c r="B394" i="8"/>
  <c r="C394" i="8" s="1"/>
  <c r="A394" i="8"/>
  <c r="I393" i="8"/>
  <c r="F393" i="8"/>
  <c r="D393" i="8"/>
  <c r="E393" i="8" s="1"/>
  <c r="B393" i="8"/>
  <c r="C393" i="8" s="1"/>
  <c r="A393" i="8"/>
  <c r="I392" i="8"/>
  <c r="F392" i="8"/>
  <c r="D392" i="8"/>
  <c r="H392" i="8" s="1"/>
  <c r="B392" i="8"/>
  <c r="C392" i="8" s="1"/>
  <c r="A392" i="8"/>
  <c r="I391" i="8"/>
  <c r="F391" i="8"/>
  <c r="D391" i="8"/>
  <c r="H391" i="8" s="1"/>
  <c r="B391" i="8"/>
  <c r="C391" i="8" s="1"/>
  <c r="A391" i="8"/>
  <c r="I390" i="8"/>
  <c r="F390" i="8"/>
  <c r="D390" i="8"/>
  <c r="H390" i="8" s="1"/>
  <c r="B390" i="8"/>
  <c r="C390" i="8" s="1"/>
  <c r="A390" i="8"/>
  <c r="I389" i="8"/>
  <c r="F389" i="8"/>
  <c r="D389" i="8"/>
  <c r="E389" i="8" s="1"/>
  <c r="B389" i="8"/>
  <c r="C389" i="8" s="1"/>
  <c r="A389" i="8"/>
  <c r="I388" i="8"/>
  <c r="F388" i="8"/>
  <c r="D388" i="8"/>
  <c r="E388" i="8" s="1"/>
  <c r="B388" i="8"/>
  <c r="C388" i="8" s="1"/>
  <c r="A388" i="8"/>
  <c r="I387" i="8"/>
  <c r="F387" i="8"/>
  <c r="D387" i="8"/>
  <c r="H387" i="8" s="1"/>
  <c r="B387" i="8"/>
  <c r="C387" i="8" s="1"/>
  <c r="A387" i="8"/>
  <c r="I386" i="8"/>
  <c r="F386" i="8"/>
  <c r="D386" i="8"/>
  <c r="E386" i="8" s="1"/>
  <c r="B386" i="8"/>
  <c r="C386" i="8" s="1"/>
  <c r="A386" i="8"/>
  <c r="I385" i="8"/>
  <c r="F385" i="8"/>
  <c r="D385" i="8"/>
  <c r="B385" i="8"/>
  <c r="C385" i="8" s="1"/>
  <c r="A385" i="8"/>
  <c r="I384" i="8"/>
  <c r="F384" i="8"/>
  <c r="D384" i="8"/>
  <c r="B384" i="8"/>
  <c r="C384" i="8" s="1"/>
  <c r="A384" i="8"/>
  <c r="I383" i="8"/>
  <c r="F383" i="8"/>
  <c r="D383" i="8"/>
  <c r="H383" i="8" s="1"/>
  <c r="B383" i="8"/>
  <c r="C383" i="8" s="1"/>
  <c r="A383" i="8"/>
  <c r="I382" i="8"/>
  <c r="F382" i="8"/>
  <c r="D382" i="8"/>
  <c r="H382" i="8" s="1"/>
  <c r="B382" i="8"/>
  <c r="C382" i="8" s="1"/>
  <c r="A382" i="8"/>
  <c r="I381" i="8"/>
  <c r="H381" i="8"/>
  <c r="F381" i="8"/>
  <c r="D381" i="8"/>
  <c r="E381" i="8" s="1"/>
  <c r="B381" i="8"/>
  <c r="C381" i="8" s="1"/>
  <c r="A381" i="8"/>
  <c r="I380" i="8"/>
  <c r="F380" i="8"/>
  <c r="D380" i="8"/>
  <c r="E380" i="8" s="1"/>
  <c r="B380" i="8"/>
  <c r="C380" i="8" s="1"/>
  <c r="A380" i="8"/>
  <c r="I379" i="8"/>
  <c r="F379" i="8"/>
  <c r="D379" i="8"/>
  <c r="B379" i="8"/>
  <c r="C379" i="8" s="1"/>
  <c r="A379" i="8"/>
  <c r="I378" i="8"/>
  <c r="F378" i="8"/>
  <c r="D378" i="8"/>
  <c r="B378" i="8"/>
  <c r="C378" i="8" s="1"/>
  <c r="A378" i="8"/>
  <c r="I377" i="8"/>
  <c r="H377" i="8"/>
  <c r="F377" i="8"/>
  <c r="D377" i="8"/>
  <c r="E377" i="8" s="1"/>
  <c r="B377" i="8"/>
  <c r="C377" i="8" s="1"/>
  <c r="A377" i="8"/>
  <c r="I376" i="8"/>
  <c r="F376" i="8"/>
  <c r="D376" i="8"/>
  <c r="H376" i="8" s="1"/>
  <c r="B376" i="8"/>
  <c r="C376" i="8" s="1"/>
  <c r="A376" i="8"/>
  <c r="I375" i="8"/>
  <c r="F375" i="8"/>
  <c r="D375" i="8"/>
  <c r="H375" i="8" s="1"/>
  <c r="B375" i="8"/>
  <c r="C375" i="8" s="1"/>
  <c r="A375" i="8"/>
  <c r="I374" i="8"/>
  <c r="F374" i="8"/>
  <c r="D374" i="8"/>
  <c r="H374" i="8" s="1"/>
  <c r="B374" i="8"/>
  <c r="C374" i="8" s="1"/>
  <c r="A374" i="8"/>
  <c r="I373" i="8"/>
  <c r="F373" i="8"/>
  <c r="D373" i="8"/>
  <c r="E373" i="8" s="1"/>
  <c r="B373" i="8"/>
  <c r="C373" i="8" s="1"/>
  <c r="A373" i="8"/>
  <c r="I372" i="8"/>
  <c r="F372" i="8"/>
  <c r="D372" i="8"/>
  <c r="B372" i="8"/>
  <c r="C372" i="8" s="1"/>
  <c r="A372" i="8"/>
  <c r="I371" i="8"/>
  <c r="F371" i="8"/>
  <c r="D371" i="8"/>
  <c r="H371" i="8" s="1"/>
  <c r="B371" i="8"/>
  <c r="C371" i="8" s="1"/>
  <c r="A371" i="8"/>
  <c r="I370" i="8"/>
  <c r="F370" i="8"/>
  <c r="D370" i="8"/>
  <c r="B370" i="8"/>
  <c r="C370" i="8" s="1"/>
  <c r="A370" i="8"/>
  <c r="I369" i="8"/>
  <c r="F369" i="8"/>
  <c r="D369" i="8"/>
  <c r="E369" i="8" s="1"/>
  <c r="B369" i="8"/>
  <c r="C369" i="8" s="1"/>
  <c r="A369" i="8"/>
  <c r="I368" i="8"/>
  <c r="F368" i="8"/>
  <c r="D368" i="8"/>
  <c r="B368" i="8"/>
  <c r="C368" i="8" s="1"/>
  <c r="A368" i="8"/>
  <c r="I367" i="8"/>
  <c r="F367" i="8"/>
  <c r="D367" i="8"/>
  <c r="B367" i="8"/>
  <c r="C367" i="8" s="1"/>
  <c r="A367" i="8"/>
  <c r="I366" i="8"/>
  <c r="F366" i="8"/>
  <c r="D366" i="8"/>
  <c r="B366" i="8"/>
  <c r="C366" i="8" s="1"/>
  <c r="A366" i="8"/>
  <c r="I365" i="8"/>
  <c r="F365" i="8"/>
  <c r="D365" i="8"/>
  <c r="B365" i="8"/>
  <c r="C365" i="8" s="1"/>
  <c r="A365" i="8"/>
  <c r="I364" i="8"/>
  <c r="F364" i="8"/>
  <c r="D364" i="8"/>
  <c r="B364" i="8"/>
  <c r="C364" i="8" s="1"/>
  <c r="A364" i="8"/>
  <c r="I363" i="8"/>
  <c r="F363" i="8"/>
  <c r="D363" i="8"/>
  <c r="H363" i="8" s="1"/>
  <c r="B363" i="8"/>
  <c r="C363" i="8" s="1"/>
  <c r="A363" i="8"/>
  <c r="I362" i="8"/>
  <c r="F362" i="8"/>
  <c r="D362" i="8"/>
  <c r="H362" i="8" s="1"/>
  <c r="B362" i="8"/>
  <c r="C362" i="8" s="1"/>
  <c r="A362" i="8"/>
  <c r="I361" i="8"/>
  <c r="F361" i="8"/>
  <c r="D361" i="8"/>
  <c r="E361" i="8" s="1"/>
  <c r="B361" i="8"/>
  <c r="C361" i="8" s="1"/>
  <c r="A361" i="8"/>
  <c r="I360" i="8"/>
  <c r="F360" i="8"/>
  <c r="D360" i="8"/>
  <c r="E360" i="8" s="1"/>
  <c r="B360" i="8"/>
  <c r="C360" i="8" s="1"/>
  <c r="A360" i="8"/>
  <c r="I359" i="8"/>
  <c r="F359" i="8"/>
  <c r="D359" i="8"/>
  <c r="H359" i="8" s="1"/>
  <c r="B359" i="8"/>
  <c r="C359" i="8" s="1"/>
  <c r="A359" i="8"/>
  <c r="I358" i="8"/>
  <c r="F358" i="8"/>
  <c r="D358" i="8"/>
  <c r="H358" i="8" s="1"/>
  <c r="B358" i="8"/>
  <c r="C358" i="8" s="1"/>
  <c r="A358" i="8"/>
  <c r="I357" i="8"/>
  <c r="F357" i="8"/>
  <c r="D357" i="8"/>
  <c r="B357" i="8"/>
  <c r="C357" i="8" s="1"/>
  <c r="A357" i="8"/>
  <c r="I356" i="8"/>
  <c r="F356" i="8"/>
  <c r="D356" i="8"/>
  <c r="B356" i="8"/>
  <c r="C356" i="8" s="1"/>
  <c r="A356" i="8"/>
  <c r="I355" i="8"/>
  <c r="F355" i="8"/>
  <c r="D355" i="8"/>
  <c r="H355" i="8" s="1"/>
  <c r="B355" i="8"/>
  <c r="C355" i="8" s="1"/>
  <c r="A355" i="8"/>
  <c r="I354" i="8"/>
  <c r="F354" i="8"/>
  <c r="D354" i="8"/>
  <c r="H354" i="8" s="1"/>
  <c r="B354" i="8"/>
  <c r="C354" i="8" s="1"/>
  <c r="A354" i="8"/>
  <c r="I353" i="8"/>
  <c r="F353" i="8"/>
  <c r="D353" i="8"/>
  <c r="E353" i="8" s="1"/>
  <c r="B353" i="8"/>
  <c r="C353" i="8" s="1"/>
  <c r="A353" i="8"/>
  <c r="I352" i="8"/>
  <c r="F352" i="8"/>
  <c r="D352" i="8"/>
  <c r="H352" i="8" s="1"/>
  <c r="B352" i="8"/>
  <c r="C352" i="8" s="1"/>
  <c r="A352" i="8"/>
  <c r="I351" i="8"/>
  <c r="F351" i="8"/>
  <c r="D351" i="8"/>
  <c r="B351" i="8"/>
  <c r="C351" i="8" s="1"/>
  <c r="A351" i="8"/>
  <c r="I350" i="8"/>
  <c r="F350" i="8"/>
  <c r="D350" i="8"/>
  <c r="B350" i="8"/>
  <c r="C350" i="8" s="1"/>
  <c r="A350" i="8"/>
  <c r="I349" i="8"/>
  <c r="F349" i="8"/>
  <c r="D349" i="8"/>
  <c r="E349" i="8" s="1"/>
  <c r="B349" i="8"/>
  <c r="C349" i="8" s="1"/>
  <c r="A349" i="8"/>
  <c r="I348" i="8"/>
  <c r="F348" i="8"/>
  <c r="D348" i="8"/>
  <c r="B348" i="8"/>
  <c r="C348" i="8" s="1"/>
  <c r="A348" i="8"/>
  <c r="I347" i="8"/>
  <c r="F347" i="8"/>
  <c r="D347" i="8"/>
  <c r="H347" i="8" s="1"/>
  <c r="B347" i="8"/>
  <c r="C347" i="8" s="1"/>
  <c r="A347" i="8"/>
  <c r="I346" i="8"/>
  <c r="F346" i="8"/>
  <c r="D346" i="8"/>
  <c r="B346" i="8"/>
  <c r="C346" i="8" s="1"/>
  <c r="A346" i="8"/>
  <c r="I345" i="8"/>
  <c r="F345" i="8"/>
  <c r="D345" i="8"/>
  <c r="B345" i="8"/>
  <c r="C345" i="8" s="1"/>
  <c r="A345" i="8"/>
  <c r="I344" i="8"/>
  <c r="F344" i="8"/>
  <c r="D344" i="8"/>
  <c r="E344" i="8" s="1"/>
  <c r="B344" i="8"/>
  <c r="C344" i="8" s="1"/>
  <c r="A344" i="8"/>
  <c r="I343" i="8"/>
  <c r="F343" i="8"/>
  <c r="D343" i="8"/>
  <c r="H343" i="8" s="1"/>
  <c r="B343" i="8"/>
  <c r="C343" i="8" s="1"/>
  <c r="A343" i="8"/>
  <c r="I342" i="8"/>
  <c r="F342" i="8"/>
  <c r="D342" i="8"/>
  <c r="H342" i="8" s="1"/>
  <c r="B342" i="8"/>
  <c r="C342" i="8" s="1"/>
  <c r="A342" i="8"/>
  <c r="I341" i="8"/>
  <c r="F341" i="8"/>
  <c r="D341" i="8"/>
  <c r="E341" i="8" s="1"/>
  <c r="B341" i="8"/>
  <c r="C341" i="8" s="1"/>
  <c r="A341" i="8"/>
  <c r="I340" i="8"/>
  <c r="F340" i="8"/>
  <c r="D340" i="8"/>
  <c r="E340" i="8" s="1"/>
  <c r="B340" i="8"/>
  <c r="C340" i="8" s="1"/>
  <c r="A340" i="8"/>
  <c r="I339" i="8"/>
  <c r="F339" i="8"/>
  <c r="D339" i="8"/>
  <c r="H339" i="8" s="1"/>
  <c r="B339" i="8"/>
  <c r="C339" i="8" s="1"/>
  <c r="A339" i="8"/>
  <c r="I338" i="8"/>
  <c r="F338" i="8"/>
  <c r="D338" i="8"/>
  <c r="E338" i="8" s="1"/>
  <c r="B338" i="8"/>
  <c r="C338" i="8" s="1"/>
  <c r="A338" i="8"/>
  <c r="I337" i="8"/>
  <c r="F337" i="8"/>
  <c r="D337" i="8"/>
  <c r="B337" i="8"/>
  <c r="C337" i="8" s="1"/>
  <c r="A337" i="8"/>
  <c r="I336" i="8"/>
  <c r="F336" i="8"/>
  <c r="D336" i="8"/>
  <c r="H336" i="8" s="1"/>
  <c r="B336" i="8"/>
  <c r="C336" i="8" s="1"/>
  <c r="A336" i="8"/>
  <c r="I335" i="8"/>
  <c r="F335" i="8"/>
  <c r="D335" i="8"/>
  <c r="B335" i="8"/>
  <c r="C335" i="8" s="1"/>
  <c r="A335" i="8"/>
  <c r="I334" i="8"/>
  <c r="F334" i="8"/>
  <c r="D334" i="8"/>
  <c r="H334" i="8" s="1"/>
  <c r="B334" i="8"/>
  <c r="C334" i="8" s="1"/>
  <c r="A334" i="8"/>
  <c r="I333" i="8"/>
  <c r="F333" i="8"/>
  <c r="D333" i="8"/>
  <c r="E333" i="8" s="1"/>
  <c r="B333" i="8"/>
  <c r="C333" i="8" s="1"/>
  <c r="A333" i="8"/>
  <c r="I332" i="8"/>
  <c r="H332" i="8"/>
  <c r="F332" i="8"/>
  <c r="D332" i="8"/>
  <c r="E332" i="8" s="1"/>
  <c r="B332" i="8"/>
  <c r="C332" i="8" s="1"/>
  <c r="A332" i="8"/>
  <c r="I331" i="8"/>
  <c r="F331" i="8"/>
  <c r="D331" i="8"/>
  <c r="H331" i="8" s="1"/>
  <c r="B331" i="8"/>
  <c r="C331" i="8" s="1"/>
  <c r="A331" i="8"/>
  <c r="I330" i="8"/>
  <c r="F330" i="8"/>
  <c r="D330" i="8"/>
  <c r="B330" i="8"/>
  <c r="C330" i="8" s="1"/>
  <c r="A330" i="8"/>
  <c r="I329" i="8"/>
  <c r="F329" i="8"/>
  <c r="D329" i="8"/>
  <c r="E329" i="8" s="1"/>
  <c r="B329" i="8"/>
  <c r="C329" i="8" s="1"/>
  <c r="A329" i="8"/>
  <c r="I328" i="8"/>
  <c r="F328" i="8"/>
  <c r="D328" i="8"/>
  <c r="H328" i="8" s="1"/>
  <c r="B328" i="8"/>
  <c r="C328" i="8" s="1"/>
  <c r="A328" i="8"/>
  <c r="I327" i="8"/>
  <c r="F327" i="8"/>
  <c r="D327" i="8"/>
  <c r="H327" i="8" s="1"/>
  <c r="B327" i="8"/>
  <c r="C327" i="8" s="1"/>
  <c r="A327" i="8"/>
  <c r="I326" i="8"/>
  <c r="F326" i="8"/>
  <c r="D326" i="8"/>
  <c r="B326" i="8"/>
  <c r="C326" i="8" s="1"/>
  <c r="A326" i="8"/>
  <c r="I325" i="8"/>
  <c r="F325" i="8"/>
  <c r="D325" i="8"/>
  <c r="E325" i="8" s="1"/>
  <c r="B325" i="8"/>
  <c r="C325" i="8" s="1"/>
  <c r="A325" i="8"/>
  <c r="I324" i="8"/>
  <c r="F324" i="8"/>
  <c r="D324" i="8"/>
  <c r="E324" i="8" s="1"/>
  <c r="B324" i="8"/>
  <c r="C324" i="8" s="1"/>
  <c r="A324" i="8"/>
  <c r="I323" i="8"/>
  <c r="F323" i="8"/>
  <c r="D323" i="8"/>
  <c r="E323" i="8" s="1"/>
  <c r="B323" i="8"/>
  <c r="C323" i="8" s="1"/>
  <c r="A323" i="8"/>
  <c r="I322" i="8"/>
  <c r="F322" i="8"/>
  <c r="D322" i="8"/>
  <c r="B322" i="8"/>
  <c r="C322" i="8" s="1"/>
  <c r="A322" i="8"/>
  <c r="I321" i="8"/>
  <c r="F321" i="8"/>
  <c r="D321" i="8"/>
  <c r="E321" i="8" s="1"/>
  <c r="B321" i="8"/>
  <c r="C321" i="8" s="1"/>
  <c r="A321" i="8"/>
  <c r="I320" i="8"/>
  <c r="F320" i="8"/>
  <c r="D320" i="8"/>
  <c r="E320" i="8" s="1"/>
  <c r="B320" i="8"/>
  <c r="C320" i="8" s="1"/>
  <c r="A320" i="8"/>
  <c r="I319" i="8"/>
  <c r="F319" i="8"/>
  <c r="D319" i="8"/>
  <c r="H319" i="8" s="1"/>
  <c r="B319" i="8"/>
  <c r="C319" i="8" s="1"/>
  <c r="A319" i="8"/>
  <c r="I318" i="8"/>
  <c r="F318" i="8"/>
  <c r="D318" i="8"/>
  <c r="H318" i="8" s="1"/>
  <c r="B318" i="8"/>
  <c r="C318" i="8" s="1"/>
  <c r="A318" i="8"/>
  <c r="I317" i="8"/>
  <c r="F317" i="8"/>
  <c r="D317" i="8"/>
  <c r="E317" i="8" s="1"/>
  <c r="B317" i="8"/>
  <c r="C317" i="8" s="1"/>
  <c r="A317" i="8"/>
  <c r="I316" i="8"/>
  <c r="F316" i="8"/>
  <c r="D316" i="8"/>
  <c r="E316" i="8" s="1"/>
  <c r="B316" i="8"/>
  <c r="C316" i="8" s="1"/>
  <c r="A316" i="8"/>
  <c r="I315" i="8"/>
  <c r="F315" i="8"/>
  <c r="D315" i="8"/>
  <c r="H315" i="8" s="1"/>
  <c r="B315" i="8"/>
  <c r="C315" i="8" s="1"/>
  <c r="A315" i="8"/>
  <c r="I314" i="8"/>
  <c r="F314" i="8"/>
  <c r="D314" i="8"/>
  <c r="E314" i="8" s="1"/>
  <c r="B314" i="8"/>
  <c r="C314" i="8" s="1"/>
  <c r="A314" i="8"/>
  <c r="I313" i="8"/>
  <c r="F313" i="8"/>
  <c r="D313" i="8"/>
  <c r="B313" i="8"/>
  <c r="C313" i="8" s="1"/>
  <c r="A313" i="8"/>
  <c r="I312" i="8"/>
  <c r="F312" i="8"/>
  <c r="D312" i="8"/>
  <c r="H312" i="8" s="1"/>
  <c r="B312" i="8"/>
  <c r="C312" i="8" s="1"/>
  <c r="A312" i="8"/>
  <c r="I311" i="8"/>
  <c r="F311" i="8"/>
  <c r="D311" i="8"/>
  <c r="H311" i="8" s="1"/>
  <c r="B311" i="8"/>
  <c r="C311" i="8" s="1"/>
  <c r="A311" i="8"/>
  <c r="I310" i="8"/>
  <c r="F310" i="8"/>
  <c r="D310" i="8"/>
  <c r="H310" i="8" s="1"/>
  <c r="B310" i="8"/>
  <c r="C310" i="8" s="1"/>
  <c r="A310" i="8"/>
  <c r="I309" i="8"/>
  <c r="F309" i="8"/>
  <c r="D309" i="8"/>
  <c r="B309" i="8"/>
  <c r="C309" i="8" s="1"/>
  <c r="A309" i="8"/>
  <c r="I308" i="8"/>
  <c r="F308" i="8"/>
  <c r="D308" i="8"/>
  <c r="E308" i="8" s="1"/>
  <c r="B308" i="8"/>
  <c r="C308" i="8" s="1"/>
  <c r="A308" i="8"/>
  <c r="I307" i="8"/>
  <c r="F307" i="8"/>
  <c r="D307" i="8"/>
  <c r="H307" i="8" s="1"/>
  <c r="B307" i="8"/>
  <c r="C307" i="8" s="1"/>
  <c r="A307" i="8"/>
  <c r="I306" i="8"/>
  <c r="F306" i="8"/>
  <c r="D306" i="8"/>
  <c r="E306" i="8" s="1"/>
  <c r="B306" i="8"/>
  <c r="C306" i="8" s="1"/>
  <c r="A306" i="8"/>
  <c r="I305" i="8"/>
  <c r="F305" i="8"/>
  <c r="D305" i="8"/>
  <c r="E305" i="8" s="1"/>
  <c r="B305" i="8"/>
  <c r="C305" i="8" s="1"/>
  <c r="A305" i="8"/>
  <c r="I304" i="8"/>
  <c r="F304" i="8"/>
  <c r="D304" i="8"/>
  <c r="B304" i="8"/>
  <c r="C304" i="8" s="1"/>
  <c r="A304" i="8"/>
  <c r="I303" i="8"/>
  <c r="F303" i="8"/>
  <c r="D303" i="8"/>
  <c r="H303" i="8" s="1"/>
  <c r="B303" i="8"/>
  <c r="C303" i="8" s="1"/>
  <c r="A303" i="8"/>
  <c r="I302" i="8"/>
  <c r="F302" i="8"/>
  <c r="D302" i="8"/>
  <c r="B302" i="8"/>
  <c r="C302" i="8" s="1"/>
  <c r="A302" i="8"/>
  <c r="I301" i="8"/>
  <c r="F301" i="8"/>
  <c r="D301" i="8"/>
  <c r="B301" i="8"/>
  <c r="C301" i="8" s="1"/>
  <c r="A301" i="8"/>
  <c r="I300" i="8"/>
  <c r="F300" i="8"/>
  <c r="D300" i="8"/>
  <c r="E300" i="8" s="1"/>
  <c r="B300" i="8"/>
  <c r="C300" i="8" s="1"/>
  <c r="A300" i="8"/>
  <c r="I299" i="8"/>
  <c r="F299" i="8"/>
  <c r="D299" i="8"/>
  <c r="H299" i="8" s="1"/>
  <c r="B299" i="8"/>
  <c r="C299" i="8" s="1"/>
  <c r="A299" i="8"/>
  <c r="I298" i="8"/>
  <c r="F298" i="8"/>
  <c r="D298" i="8"/>
  <c r="H298" i="8" s="1"/>
  <c r="B298" i="8"/>
  <c r="C298" i="8" s="1"/>
  <c r="A298" i="8"/>
  <c r="I297" i="8"/>
  <c r="H297" i="8"/>
  <c r="F297" i="8"/>
  <c r="D297" i="8"/>
  <c r="E297" i="8" s="1"/>
  <c r="B297" i="8"/>
  <c r="C297" i="8" s="1"/>
  <c r="A297" i="8"/>
  <c r="I296" i="8"/>
  <c r="F296" i="8"/>
  <c r="D296" i="8"/>
  <c r="B296" i="8"/>
  <c r="C296" i="8" s="1"/>
  <c r="A296" i="8"/>
  <c r="I295" i="8"/>
  <c r="F295" i="8"/>
  <c r="D295" i="8"/>
  <c r="H295" i="8" s="1"/>
  <c r="B295" i="8"/>
  <c r="C295" i="8" s="1"/>
  <c r="A295" i="8"/>
  <c r="I294" i="8"/>
  <c r="F294" i="8"/>
  <c r="D294" i="8"/>
  <c r="H294" i="8" s="1"/>
  <c r="B294" i="8"/>
  <c r="C294" i="8" s="1"/>
  <c r="A294" i="8"/>
  <c r="I293" i="8"/>
  <c r="F293" i="8"/>
  <c r="D293" i="8"/>
  <c r="B293" i="8"/>
  <c r="C293" i="8" s="1"/>
  <c r="A293" i="8"/>
  <c r="I292" i="8"/>
  <c r="F292" i="8"/>
  <c r="D292" i="8"/>
  <c r="E292" i="8" s="1"/>
  <c r="B292" i="8"/>
  <c r="C292" i="8" s="1"/>
  <c r="A292" i="8"/>
  <c r="I291" i="8"/>
  <c r="F291" i="8"/>
  <c r="D291" i="8"/>
  <c r="H291" i="8" s="1"/>
  <c r="B291" i="8"/>
  <c r="C291" i="8" s="1"/>
  <c r="A291" i="8"/>
  <c r="I290" i="8"/>
  <c r="F290" i="8"/>
  <c r="D290" i="8"/>
  <c r="H290" i="8" s="1"/>
  <c r="B290" i="8"/>
  <c r="C290" i="8" s="1"/>
  <c r="A290" i="8"/>
  <c r="I289" i="8"/>
  <c r="F289" i="8"/>
  <c r="D289" i="8"/>
  <c r="B289" i="8"/>
  <c r="C289" i="8" s="1"/>
  <c r="A289" i="8"/>
  <c r="I288" i="8"/>
  <c r="F288" i="8"/>
  <c r="D288" i="8"/>
  <c r="H288" i="8" s="1"/>
  <c r="B288" i="8"/>
  <c r="C288" i="8" s="1"/>
  <c r="A288" i="8"/>
  <c r="I287" i="8"/>
  <c r="F287" i="8"/>
  <c r="D287" i="8"/>
  <c r="B287" i="8"/>
  <c r="C287" i="8" s="1"/>
  <c r="A287" i="8"/>
  <c r="I286" i="8"/>
  <c r="F286" i="8"/>
  <c r="D286" i="8"/>
  <c r="B286" i="8"/>
  <c r="C286" i="8" s="1"/>
  <c r="A286" i="8"/>
  <c r="I285" i="8"/>
  <c r="F285" i="8"/>
  <c r="D285" i="8"/>
  <c r="E285" i="8" s="1"/>
  <c r="B285" i="8"/>
  <c r="C285" i="8" s="1"/>
  <c r="A285" i="8"/>
  <c r="I284" i="8"/>
  <c r="F284" i="8"/>
  <c r="D284" i="8"/>
  <c r="E284" i="8" s="1"/>
  <c r="B284" i="8"/>
  <c r="C284" i="8" s="1"/>
  <c r="A284" i="8"/>
  <c r="I283" i="8"/>
  <c r="F283" i="8"/>
  <c r="D283" i="8"/>
  <c r="E283" i="8" s="1"/>
  <c r="B283" i="8"/>
  <c r="C283" i="8" s="1"/>
  <c r="A283" i="8"/>
  <c r="I282" i="8"/>
  <c r="F282" i="8"/>
  <c r="D282" i="8"/>
  <c r="B282" i="8"/>
  <c r="C282" i="8" s="1"/>
  <c r="A282" i="8"/>
  <c r="I281" i="8"/>
  <c r="F281" i="8"/>
  <c r="D281" i="8"/>
  <c r="B281" i="8"/>
  <c r="C281" i="8" s="1"/>
  <c r="A281" i="8"/>
  <c r="I280" i="8"/>
  <c r="F280" i="8"/>
  <c r="D280" i="8"/>
  <c r="E280" i="8" s="1"/>
  <c r="B280" i="8"/>
  <c r="C280" i="8" s="1"/>
  <c r="A280" i="8"/>
  <c r="I279" i="8"/>
  <c r="F279" i="8"/>
  <c r="D279" i="8"/>
  <c r="H279" i="8" s="1"/>
  <c r="B279" i="8"/>
  <c r="C279" i="8" s="1"/>
  <c r="A279" i="8"/>
  <c r="I278" i="8"/>
  <c r="F278" i="8"/>
  <c r="D278" i="8"/>
  <c r="H278" i="8" s="1"/>
  <c r="B278" i="8"/>
  <c r="C278" i="8" s="1"/>
  <c r="A278" i="8"/>
  <c r="I277" i="8"/>
  <c r="F277" i="8"/>
  <c r="D277" i="8"/>
  <c r="E277" i="8" s="1"/>
  <c r="B277" i="8"/>
  <c r="C277" i="8" s="1"/>
  <c r="A277" i="8"/>
  <c r="I276" i="8"/>
  <c r="F276" i="8"/>
  <c r="D276" i="8"/>
  <c r="E276" i="8" s="1"/>
  <c r="B276" i="8"/>
  <c r="C276" i="8" s="1"/>
  <c r="A276" i="8"/>
  <c r="I275" i="8"/>
  <c r="H275" i="8"/>
  <c r="F275" i="8"/>
  <c r="D275" i="8"/>
  <c r="E275" i="8" s="1"/>
  <c r="B275" i="8"/>
  <c r="C275" i="8" s="1"/>
  <c r="A275" i="8"/>
  <c r="I274" i="8"/>
  <c r="F274" i="8"/>
  <c r="D274" i="8"/>
  <c r="E274" i="8" s="1"/>
  <c r="B274" i="8"/>
  <c r="C274" i="8" s="1"/>
  <c r="A274" i="8"/>
  <c r="I273" i="8"/>
  <c r="F273" i="8"/>
  <c r="D273" i="8"/>
  <c r="B273" i="8"/>
  <c r="C273" i="8" s="1"/>
  <c r="A273" i="8"/>
  <c r="I272" i="8"/>
  <c r="F272" i="8"/>
  <c r="D272" i="8"/>
  <c r="H272" i="8" s="1"/>
  <c r="B272" i="8"/>
  <c r="C272" i="8" s="1"/>
  <c r="A272" i="8"/>
  <c r="I271" i="8"/>
  <c r="F271" i="8"/>
  <c r="D271" i="8"/>
  <c r="B271" i="8"/>
  <c r="C271" i="8" s="1"/>
  <c r="A271" i="8"/>
  <c r="I270" i="8"/>
  <c r="F270" i="8"/>
  <c r="D270" i="8"/>
  <c r="H270" i="8" s="1"/>
  <c r="B270" i="8"/>
  <c r="C270" i="8" s="1"/>
  <c r="A270" i="8"/>
  <c r="I269" i="8"/>
  <c r="F269" i="8"/>
  <c r="D269" i="8"/>
  <c r="E269" i="8" s="1"/>
  <c r="B269" i="8"/>
  <c r="C269" i="8" s="1"/>
  <c r="A269" i="8"/>
  <c r="I268" i="8"/>
  <c r="F268" i="8"/>
  <c r="D268" i="8"/>
  <c r="E268" i="8" s="1"/>
  <c r="B268" i="8"/>
  <c r="C268" i="8" s="1"/>
  <c r="A268" i="8"/>
  <c r="I267" i="8"/>
  <c r="F267" i="8"/>
  <c r="D267" i="8"/>
  <c r="E267" i="8" s="1"/>
  <c r="B267" i="8"/>
  <c r="C267" i="8" s="1"/>
  <c r="A267" i="8"/>
  <c r="I266" i="8"/>
  <c r="F266" i="8"/>
  <c r="D266" i="8"/>
  <c r="B266" i="8"/>
  <c r="C266" i="8" s="1"/>
  <c r="A266" i="8"/>
  <c r="I265" i="8"/>
  <c r="F265" i="8"/>
  <c r="D265" i="8"/>
  <c r="E265" i="8" s="1"/>
  <c r="B265" i="8"/>
  <c r="C265" i="8" s="1"/>
  <c r="A265" i="8"/>
  <c r="I264" i="8"/>
  <c r="F264" i="8"/>
  <c r="D264" i="8"/>
  <c r="E264" i="8" s="1"/>
  <c r="B264" i="8"/>
  <c r="C264" i="8" s="1"/>
  <c r="A264" i="8"/>
  <c r="I263" i="8"/>
  <c r="F263" i="8"/>
  <c r="D263" i="8"/>
  <c r="H263" i="8" s="1"/>
  <c r="B263" i="8"/>
  <c r="C263" i="8" s="1"/>
  <c r="A263" i="8"/>
  <c r="I262" i="8"/>
  <c r="H262" i="8"/>
  <c r="F262" i="8"/>
  <c r="E262" i="8"/>
  <c r="B262" i="8"/>
  <c r="C262" i="8" s="1"/>
  <c r="A262" i="8"/>
  <c r="I261" i="8"/>
  <c r="H261" i="8"/>
  <c r="F261" i="8"/>
  <c r="E261" i="8"/>
  <c r="B261" i="8"/>
  <c r="C261" i="8" s="1"/>
  <c r="A261" i="8"/>
  <c r="I260" i="8"/>
  <c r="H260" i="8"/>
  <c r="F260" i="8"/>
  <c r="E260" i="8"/>
  <c r="B260" i="8"/>
  <c r="C260" i="8" s="1"/>
  <c r="A260" i="8"/>
  <c r="I259" i="8"/>
  <c r="H259" i="8"/>
  <c r="F259" i="8"/>
  <c r="E259" i="8"/>
  <c r="B259" i="8"/>
  <c r="C259" i="8" s="1"/>
  <c r="A259" i="8"/>
  <c r="I258" i="8"/>
  <c r="H258" i="8"/>
  <c r="F258" i="8"/>
  <c r="E258" i="8"/>
  <c r="B258" i="8"/>
  <c r="C258" i="8" s="1"/>
  <c r="A258" i="8"/>
  <c r="I257" i="8"/>
  <c r="H257" i="8"/>
  <c r="F257" i="8"/>
  <c r="E257" i="8"/>
  <c r="B257" i="8"/>
  <c r="C257" i="8" s="1"/>
  <c r="A257" i="8"/>
  <c r="I256" i="8"/>
  <c r="H256" i="8"/>
  <c r="F256" i="8"/>
  <c r="E256" i="8"/>
  <c r="B256" i="8"/>
  <c r="C256" i="8" s="1"/>
  <c r="A256" i="8"/>
  <c r="I255" i="8"/>
  <c r="H255" i="8"/>
  <c r="F255" i="8"/>
  <c r="E255" i="8"/>
  <c r="B255" i="8"/>
  <c r="C255" i="8" s="1"/>
  <c r="A255" i="8"/>
  <c r="I254" i="8"/>
  <c r="H254" i="8"/>
  <c r="F254" i="8"/>
  <c r="E254" i="8"/>
  <c r="B254" i="8"/>
  <c r="C254" i="8" s="1"/>
  <c r="A254" i="8"/>
  <c r="I253" i="8"/>
  <c r="H253" i="8"/>
  <c r="F253" i="8"/>
  <c r="E253" i="8"/>
  <c r="B253" i="8"/>
  <c r="C253" i="8" s="1"/>
  <c r="A253" i="8"/>
  <c r="I252" i="8"/>
  <c r="H252" i="8"/>
  <c r="F252" i="8"/>
  <c r="E252" i="8"/>
  <c r="B252" i="8"/>
  <c r="C252" i="8" s="1"/>
  <c r="A252" i="8"/>
  <c r="I251" i="8"/>
  <c r="H251" i="8"/>
  <c r="F251" i="8"/>
  <c r="E251" i="8"/>
  <c r="B251" i="8"/>
  <c r="C251" i="8" s="1"/>
  <c r="A251" i="8"/>
  <c r="I250" i="8"/>
  <c r="H250" i="8"/>
  <c r="F250" i="8"/>
  <c r="E250" i="8"/>
  <c r="B250" i="8"/>
  <c r="C250" i="8" s="1"/>
  <c r="A250" i="8"/>
  <c r="I249" i="8"/>
  <c r="H249" i="8"/>
  <c r="F249" i="8"/>
  <c r="E249" i="8"/>
  <c r="B249" i="8"/>
  <c r="C249" i="8" s="1"/>
  <c r="A249" i="8"/>
  <c r="I248" i="8"/>
  <c r="H248" i="8"/>
  <c r="F248" i="8"/>
  <c r="E248" i="8"/>
  <c r="B248" i="8"/>
  <c r="C248" i="8" s="1"/>
  <c r="A248" i="8"/>
  <c r="I247" i="8"/>
  <c r="H247" i="8"/>
  <c r="F247" i="8"/>
  <c r="E247" i="8"/>
  <c r="B247" i="8"/>
  <c r="C247" i="8" s="1"/>
  <c r="A247" i="8"/>
  <c r="I246" i="8"/>
  <c r="H246" i="8"/>
  <c r="F246" i="8"/>
  <c r="E246" i="8"/>
  <c r="B246" i="8"/>
  <c r="C246" i="8" s="1"/>
  <c r="A246" i="8"/>
  <c r="I245" i="8"/>
  <c r="H245" i="8"/>
  <c r="F245" i="8"/>
  <c r="E245" i="8"/>
  <c r="B245" i="8"/>
  <c r="C245" i="8" s="1"/>
  <c r="A245" i="8"/>
  <c r="I244" i="8"/>
  <c r="H244" i="8"/>
  <c r="F244" i="8"/>
  <c r="E244" i="8"/>
  <c r="B244" i="8"/>
  <c r="C244" i="8" s="1"/>
  <c r="A244" i="8"/>
  <c r="I243" i="8"/>
  <c r="H243" i="8"/>
  <c r="F243" i="8"/>
  <c r="E243" i="8"/>
  <c r="B243" i="8"/>
  <c r="C243" i="8" s="1"/>
  <c r="A243" i="8"/>
  <c r="I242" i="8"/>
  <c r="H242" i="8"/>
  <c r="F242" i="8"/>
  <c r="E242" i="8"/>
  <c r="B242" i="8"/>
  <c r="C242" i="8" s="1"/>
  <c r="A242" i="8"/>
  <c r="I241" i="8"/>
  <c r="H241" i="8"/>
  <c r="F241" i="8"/>
  <c r="E241" i="8"/>
  <c r="B241" i="8"/>
  <c r="C241" i="8" s="1"/>
  <c r="A241" i="8"/>
  <c r="I240" i="8"/>
  <c r="H240" i="8"/>
  <c r="F240" i="8"/>
  <c r="E240" i="8"/>
  <c r="B240" i="8"/>
  <c r="C240" i="8" s="1"/>
  <c r="A240" i="8"/>
  <c r="I239" i="8"/>
  <c r="H239" i="8"/>
  <c r="F239" i="8"/>
  <c r="E239" i="8"/>
  <c r="B239" i="8"/>
  <c r="C239" i="8" s="1"/>
  <c r="A239" i="8"/>
  <c r="I238" i="8"/>
  <c r="H238" i="8"/>
  <c r="F238" i="8"/>
  <c r="E238" i="8"/>
  <c r="B238" i="8"/>
  <c r="C238" i="8" s="1"/>
  <c r="A238" i="8"/>
  <c r="I237" i="8"/>
  <c r="H237" i="8"/>
  <c r="F237" i="8"/>
  <c r="E237" i="8"/>
  <c r="B237" i="8"/>
  <c r="C237" i="8" s="1"/>
  <c r="A237" i="8"/>
  <c r="I236" i="8"/>
  <c r="H236" i="8"/>
  <c r="F236" i="8"/>
  <c r="E236" i="8"/>
  <c r="B236" i="8"/>
  <c r="C236" i="8" s="1"/>
  <c r="A236" i="8"/>
  <c r="I235" i="8"/>
  <c r="H235" i="8"/>
  <c r="F235" i="8"/>
  <c r="E235" i="8"/>
  <c r="B235" i="8"/>
  <c r="C235" i="8" s="1"/>
  <c r="A235" i="8"/>
  <c r="I234" i="8"/>
  <c r="H234" i="8"/>
  <c r="F234" i="8"/>
  <c r="E234" i="8"/>
  <c r="B234" i="8"/>
  <c r="C234" i="8" s="1"/>
  <c r="A234" i="8"/>
  <c r="I233" i="8"/>
  <c r="H233" i="8"/>
  <c r="F233" i="8"/>
  <c r="E233" i="8"/>
  <c r="B233" i="8"/>
  <c r="C233" i="8" s="1"/>
  <c r="A233" i="8"/>
  <c r="I232" i="8"/>
  <c r="H232" i="8"/>
  <c r="F232" i="8"/>
  <c r="E232" i="8"/>
  <c r="B232" i="8"/>
  <c r="C232" i="8" s="1"/>
  <c r="A232" i="8"/>
  <c r="I231" i="8"/>
  <c r="H231" i="8"/>
  <c r="F231" i="8"/>
  <c r="E231" i="8"/>
  <c r="B231" i="8"/>
  <c r="C231" i="8" s="1"/>
  <c r="A231" i="8"/>
  <c r="I230" i="8"/>
  <c r="H230" i="8"/>
  <c r="F230" i="8"/>
  <c r="E230" i="8"/>
  <c r="C230" i="8"/>
  <c r="B230" i="8"/>
  <c r="A230" i="8"/>
  <c r="I229" i="8"/>
  <c r="F229" i="8"/>
  <c r="D229" i="8"/>
  <c r="B229" i="8"/>
  <c r="C229" i="8" s="1"/>
  <c r="A229" i="8"/>
  <c r="I228" i="8"/>
  <c r="F228" i="8"/>
  <c r="D228" i="8"/>
  <c r="E228" i="8" s="1"/>
  <c r="B228" i="8"/>
  <c r="C228" i="8" s="1"/>
  <c r="A228" i="8"/>
  <c r="I227" i="8"/>
  <c r="F227" i="8"/>
  <c r="D227" i="8"/>
  <c r="E227" i="8" s="1"/>
  <c r="B227" i="8"/>
  <c r="C227" i="8" s="1"/>
  <c r="A227" i="8"/>
  <c r="I226" i="8"/>
  <c r="F226" i="8"/>
  <c r="D226" i="8"/>
  <c r="B226" i="8"/>
  <c r="C226" i="8" s="1"/>
  <c r="A226" i="8"/>
  <c r="I225" i="8"/>
  <c r="F225" i="8"/>
  <c r="D225" i="8"/>
  <c r="E225" i="8" s="1"/>
  <c r="B225" i="8"/>
  <c r="C225" i="8" s="1"/>
  <c r="A225" i="8"/>
  <c r="I224" i="8"/>
  <c r="F224" i="8"/>
  <c r="D224" i="8"/>
  <c r="B224" i="8"/>
  <c r="C224" i="8" s="1"/>
  <c r="A224" i="8"/>
  <c r="I223" i="8"/>
  <c r="F223" i="8"/>
  <c r="D223" i="8"/>
  <c r="E223" i="8" s="1"/>
  <c r="B223" i="8"/>
  <c r="C223" i="8" s="1"/>
  <c r="A223" i="8"/>
  <c r="I222" i="8"/>
  <c r="F222" i="8"/>
  <c r="D222" i="8"/>
  <c r="E222" i="8" s="1"/>
  <c r="B222" i="8"/>
  <c r="C222" i="8" s="1"/>
  <c r="A222" i="8"/>
  <c r="I221" i="8"/>
  <c r="F221" i="8"/>
  <c r="D221" i="8"/>
  <c r="B221" i="8"/>
  <c r="C221" i="8" s="1"/>
  <c r="A221" i="8"/>
  <c r="I220" i="8"/>
  <c r="F220" i="8"/>
  <c r="D220" i="8"/>
  <c r="E220" i="8" s="1"/>
  <c r="B220" i="8"/>
  <c r="C220" i="8" s="1"/>
  <c r="A220" i="8"/>
  <c r="I219" i="8"/>
  <c r="F219" i="8"/>
  <c r="D219" i="8"/>
  <c r="E219" i="8" s="1"/>
  <c r="B219" i="8"/>
  <c r="C219" i="8" s="1"/>
  <c r="A219" i="8"/>
  <c r="I218" i="8"/>
  <c r="F218" i="8"/>
  <c r="D218" i="8"/>
  <c r="B218" i="8"/>
  <c r="C218" i="8" s="1"/>
  <c r="A218" i="8"/>
  <c r="I217" i="8"/>
  <c r="F217" i="8"/>
  <c r="D217" i="8"/>
  <c r="E217" i="8" s="1"/>
  <c r="B217" i="8"/>
  <c r="C217" i="8" s="1"/>
  <c r="A217" i="8"/>
  <c r="I216" i="8"/>
  <c r="F216" i="8"/>
  <c r="D216" i="8"/>
  <c r="E216" i="8" s="1"/>
  <c r="B216" i="8"/>
  <c r="C216" i="8" s="1"/>
  <c r="A216" i="8"/>
  <c r="I215" i="8"/>
  <c r="F215" i="8"/>
  <c r="D215" i="8"/>
  <c r="E215" i="8" s="1"/>
  <c r="B215" i="8"/>
  <c r="C215" i="8" s="1"/>
  <c r="A215" i="8"/>
  <c r="I214" i="8"/>
  <c r="F214" i="8"/>
  <c r="D214" i="8"/>
  <c r="E214" i="8" s="1"/>
  <c r="B214" i="8"/>
  <c r="C214" i="8" s="1"/>
  <c r="A214" i="8"/>
  <c r="I213" i="8"/>
  <c r="F213" i="8"/>
  <c r="D213" i="8"/>
  <c r="B213" i="8"/>
  <c r="C213" i="8" s="1"/>
  <c r="A213" i="8"/>
  <c r="I212" i="8"/>
  <c r="F212" i="8"/>
  <c r="D212" i="8"/>
  <c r="E212" i="8" s="1"/>
  <c r="B212" i="8"/>
  <c r="C212" i="8" s="1"/>
  <c r="A212" i="8"/>
  <c r="I211" i="8"/>
  <c r="F211" i="8"/>
  <c r="D211" i="8"/>
  <c r="E211" i="8" s="1"/>
  <c r="B211" i="8"/>
  <c r="C211" i="8" s="1"/>
  <c r="A211" i="8"/>
  <c r="I210" i="8"/>
  <c r="F210" i="8"/>
  <c r="D210" i="8"/>
  <c r="B210" i="8"/>
  <c r="C210" i="8" s="1"/>
  <c r="A210" i="8"/>
  <c r="I209" i="8"/>
  <c r="F209" i="8"/>
  <c r="D209" i="8"/>
  <c r="E209" i="8" s="1"/>
  <c r="B209" i="8"/>
  <c r="C209" i="8" s="1"/>
  <c r="A209" i="8"/>
  <c r="I208" i="8"/>
  <c r="F208" i="8"/>
  <c r="D208" i="8"/>
  <c r="E208" i="8" s="1"/>
  <c r="B208" i="8"/>
  <c r="C208" i="8" s="1"/>
  <c r="A208" i="8"/>
  <c r="I207" i="8"/>
  <c r="F207" i="8"/>
  <c r="D207" i="8"/>
  <c r="B207" i="8"/>
  <c r="C207" i="8" s="1"/>
  <c r="A207" i="8"/>
  <c r="I206" i="8"/>
  <c r="F206" i="8"/>
  <c r="D206" i="8"/>
  <c r="E206" i="8" s="1"/>
  <c r="B206" i="8"/>
  <c r="C206" i="8" s="1"/>
  <c r="A206" i="8"/>
  <c r="I205" i="8"/>
  <c r="F205" i="8"/>
  <c r="D205" i="8"/>
  <c r="E205" i="8" s="1"/>
  <c r="B205" i="8"/>
  <c r="C205" i="8" s="1"/>
  <c r="A205" i="8"/>
  <c r="I204" i="8"/>
  <c r="F204" i="8"/>
  <c r="D204" i="8"/>
  <c r="E204" i="8" s="1"/>
  <c r="B204" i="8"/>
  <c r="C204" i="8" s="1"/>
  <c r="A204" i="8"/>
  <c r="I203" i="8"/>
  <c r="F203" i="8"/>
  <c r="D203" i="8"/>
  <c r="E203" i="8" s="1"/>
  <c r="B203" i="8"/>
  <c r="C203" i="8" s="1"/>
  <c r="A203" i="8"/>
  <c r="I202" i="8"/>
  <c r="F202" i="8"/>
  <c r="D202" i="8"/>
  <c r="B202" i="8"/>
  <c r="C202" i="8" s="1"/>
  <c r="A202" i="8"/>
  <c r="I201" i="8"/>
  <c r="F201" i="8"/>
  <c r="D201" i="8"/>
  <c r="E201" i="8" s="1"/>
  <c r="B201" i="8"/>
  <c r="C201" i="8" s="1"/>
  <c r="A201" i="8"/>
  <c r="I200" i="8"/>
  <c r="F200" i="8"/>
  <c r="D200" i="8"/>
  <c r="E200" i="8" s="1"/>
  <c r="B200" i="8"/>
  <c r="C200" i="8" s="1"/>
  <c r="A200" i="8"/>
  <c r="I199" i="8"/>
  <c r="F199" i="8"/>
  <c r="D199" i="8"/>
  <c r="B199" i="8"/>
  <c r="C199" i="8" s="1"/>
  <c r="A199" i="8"/>
  <c r="I198" i="8"/>
  <c r="F198" i="8"/>
  <c r="D198" i="8"/>
  <c r="E198" i="8" s="1"/>
  <c r="B198" i="8"/>
  <c r="C198" i="8" s="1"/>
  <c r="A198" i="8"/>
  <c r="I197" i="8"/>
  <c r="F197" i="8"/>
  <c r="D197" i="8"/>
  <c r="E197" i="8" s="1"/>
  <c r="B197" i="8"/>
  <c r="C197" i="8" s="1"/>
  <c r="A197" i="8"/>
  <c r="I196" i="8"/>
  <c r="F196" i="8"/>
  <c r="D196" i="8"/>
  <c r="B196" i="8"/>
  <c r="C196" i="8" s="1"/>
  <c r="A196" i="8"/>
  <c r="I195" i="8"/>
  <c r="F195" i="8"/>
  <c r="D195" i="8"/>
  <c r="E195" i="8" s="1"/>
  <c r="B195" i="8"/>
  <c r="C195" i="8" s="1"/>
  <c r="A195" i="8"/>
  <c r="I194" i="8"/>
  <c r="F194" i="8"/>
  <c r="D194" i="8"/>
  <c r="B194" i="8"/>
  <c r="C194" i="8" s="1"/>
  <c r="A194" i="8"/>
  <c r="I193" i="8"/>
  <c r="F193" i="8"/>
  <c r="D193" i="8"/>
  <c r="E193" i="8" s="1"/>
  <c r="B193" i="8"/>
  <c r="C193" i="8" s="1"/>
  <c r="A193" i="8"/>
  <c r="I192" i="8"/>
  <c r="F192" i="8"/>
  <c r="D192" i="8"/>
  <c r="E192" i="8" s="1"/>
  <c r="B192" i="8"/>
  <c r="C192" i="8" s="1"/>
  <c r="A192" i="8"/>
  <c r="I191" i="8"/>
  <c r="F191" i="8"/>
  <c r="D191" i="8"/>
  <c r="E191" i="8" s="1"/>
  <c r="B191" i="8"/>
  <c r="C191" i="8" s="1"/>
  <c r="A191" i="8"/>
  <c r="I190" i="8"/>
  <c r="F190" i="8"/>
  <c r="D190" i="8"/>
  <c r="E190" i="8" s="1"/>
  <c r="B190" i="8"/>
  <c r="C190" i="8" s="1"/>
  <c r="A190" i="8"/>
  <c r="I189" i="8"/>
  <c r="F189" i="8"/>
  <c r="D189" i="8"/>
  <c r="B189" i="8"/>
  <c r="C189" i="8" s="1"/>
  <c r="A189" i="8"/>
  <c r="I188" i="8"/>
  <c r="F188" i="8"/>
  <c r="D188" i="8"/>
  <c r="B188" i="8"/>
  <c r="C188" i="8" s="1"/>
  <c r="A188" i="8"/>
  <c r="I187" i="8"/>
  <c r="F187" i="8"/>
  <c r="D187" i="8"/>
  <c r="E187" i="8" s="1"/>
  <c r="B187" i="8"/>
  <c r="C187" i="8" s="1"/>
  <c r="A187" i="8"/>
  <c r="I186" i="8"/>
  <c r="F186" i="8"/>
  <c r="D186" i="8"/>
  <c r="B186" i="8"/>
  <c r="C186" i="8" s="1"/>
  <c r="A186" i="8"/>
  <c r="I185" i="8"/>
  <c r="F185" i="8"/>
  <c r="D185" i="8"/>
  <c r="E185" i="8" s="1"/>
  <c r="B185" i="8"/>
  <c r="C185" i="8" s="1"/>
  <c r="A185" i="8"/>
  <c r="I184" i="8"/>
  <c r="F184" i="8"/>
  <c r="D184" i="8"/>
  <c r="E184" i="8" s="1"/>
  <c r="B184" i="8"/>
  <c r="C184" i="8" s="1"/>
  <c r="A184" i="8"/>
  <c r="I183" i="8"/>
  <c r="F183" i="8"/>
  <c r="D183" i="8"/>
  <c r="B183" i="8"/>
  <c r="C183" i="8" s="1"/>
  <c r="A183" i="8"/>
  <c r="I182" i="8"/>
  <c r="F182" i="8"/>
  <c r="D182" i="8"/>
  <c r="E182" i="8" s="1"/>
  <c r="B182" i="8"/>
  <c r="C182" i="8" s="1"/>
  <c r="A182" i="8"/>
  <c r="I181" i="8"/>
  <c r="F181" i="8"/>
  <c r="D181" i="8"/>
  <c r="E181" i="8" s="1"/>
  <c r="B181" i="8"/>
  <c r="C181" i="8" s="1"/>
  <c r="A181" i="8"/>
  <c r="I180" i="8"/>
  <c r="F180" i="8"/>
  <c r="D180" i="8"/>
  <c r="E180" i="8" s="1"/>
  <c r="B180" i="8"/>
  <c r="C180" i="8" s="1"/>
  <c r="A180" i="8"/>
  <c r="I179" i="8"/>
  <c r="F179" i="8"/>
  <c r="D179" i="8"/>
  <c r="E179" i="8" s="1"/>
  <c r="B179" i="8"/>
  <c r="C179" i="8" s="1"/>
  <c r="A179" i="8"/>
  <c r="I178" i="8"/>
  <c r="F178" i="8"/>
  <c r="D178" i="8"/>
  <c r="B178" i="8"/>
  <c r="C178" i="8" s="1"/>
  <c r="A178" i="8"/>
  <c r="I177" i="8"/>
  <c r="F177" i="8"/>
  <c r="D177" i="8"/>
  <c r="E177" i="8" s="1"/>
  <c r="B177" i="8"/>
  <c r="C177" i="8" s="1"/>
  <c r="A177" i="8"/>
  <c r="I176" i="8"/>
  <c r="F176" i="8"/>
  <c r="D176" i="8"/>
  <c r="E176" i="8" s="1"/>
  <c r="B176" i="8"/>
  <c r="C176" i="8" s="1"/>
  <c r="A176" i="8"/>
  <c r="I175" i="8"/>
  <c r="F175" i="8"/>
  <c r="D175" i="8"/>
  <c r="B175" i="8"/>
  <c r="C175" i="8" s="1"/>
  <c r="A175" i="8"/>
  <c r="I174" i="8"/>
  <c r="F174" i="8"/>
  <c r="D174" i="8"/>
  <c r="E174" i="8" s="1"/>
  <c r="B174" i="8"/>
  <c r="C174" i="8" s="1"/>
  <c r="A174" i="8"/>
  <c r="I173" i="8"/>
  <c r="F173" i="8"/>
  <c r="D173" i="8"/>
  <c r="B173" i="8"/>
  <c r="C173" i="8" s="1"/>
  <c r="A173" i="8"/>
  <c r="I172" i="8"/>
  <c r="F172" i="8"/>
  <c r="D172" i="8"/>
  <c r="E172" i="8" s="1"/>
  <c r="B172" i="8"/>
  <c r="C172" i="8" s="1"/>
  <c r="A172" i="8"/>
  <c r="I171" i="8"/>
  <c r="F171" i="8"/>
  <c r="D171" i="8"/>
  <c r="B171" i="8"/>
  <c r="C171" i="8" s="1"/>
  <c r="A171" i="8"/>
  <c r="I170" i="8"/>
  <c r="F170" i="8"/>
  <c r="D170" i="8"/>
  <c r="B170" i="8"/>
  <c r="C170" i="8" s="1"/>
  <c r="A170" i="8"/>
  <c r="I169" i="8"/>
  <c r="F169" i="8"/>
  <c r="D169" i="8"/>
  <c r="E169" i="8" s="1"/>
  <c r="B169" i="8"/>
  <c r="C169" i="8" s="1"/>
  <c r="A169" i="8"/>
  <c r="I168" i="8"/>
  <c r="F168" i="8"/>
  <c r="D168" i="8"/>
  <c r="E168" i="8" s="1"/>
  <c r="B168" i="8"/>
  <c r="C168" i="8" s="1"/>
  <c r="A168" i="8"/>
  <c r="I167" i="8"/>
  <c r="F167" i="8"/>
  <c r="D167" i="8"/>
  <c r="B167" i="8"/>
  <c r="C167" i="8" s="1"/>
  <c r="A167" i="8"/>
  <c r="I166" i="8"/>
  <c r="F166" i="8"/>
  <c r="D166" i="8"/>
  <c r="E166" i="8" s="1"/>
  <c r="B166" i="8"/>
  <c r="C166" i="8" s="1"/>
  <c r="A166" i="8"/>
  <c r="I165" i="8"/>
  <c r="F165" i="8"/>
  <c r="D165" i="8"/>
  <c r="E165" i="8" s="1"/>
  <c r="B165" i="8"/>
  <c r="C165" i="8" s="1"/>
  <c r="A165" i="8"/>
  <c r="I164" i="8"/>
  <c r="F164" i="8"/>
  <c r="D164" i="8"/>
  <c r="B164" i="8"/>
  <c r="C164" i="8" s="1"/>
  <c r="A164" i="8"/>
  <c r="I163" i="8"/>
  <c r="F163" i="8"/>
  <c r="D163" i="8"/>
  <c r="B163" i="8"/>
  <c r="C163" i="8" s="1"/>
  <c r="A163" i="8"/>
  <c r="I162" i="8"/>
  <c r="F162" i="8"/>
  <c r="D162" i="8"/>
  <c r="B162" i="8"/>
  <c r="C162" i="8" s="1"/>
  <c r="A162" i="8"/>
  <c r="I161" i="8"/>
  <c r="F161" i="8"/>
  <c r="D161" i="8"/>
  <c r="E161" i="8" s="1"/>
  <c r="B161" i="8"/>
  <c r="C161" i="8" s="1"/>
  <c r="A161" i="8"/>
  <c r="I160" i="8"/>
  <c r="F160" i="8"/>
  <c r="D160" i="8"/>
  <c r="E160" i="8" s="1"/>
  <c r="B160" i="8"/>
  <c r="C160" i="8" s="1"/>
  <c r="A160" i="8"/>
  <c r="I159" i="8"/>
  <c r="F159" i="8"/>
  <c r="D159" i="8"/>
  <c r="B159" i="8"/>
  <c r="C159" i="8" s="1"/>
  <c r="A159" i="8"/>
  <c r="I158" i="8"/>
  <c r="F158" i="8"/>
  <c r="D158" i="8"/>
  <c r="E158" i="8" s="1"/>
  <c r="B158" i="8"/>
  <c r="C158" i="8" s="1"/>
  <c r="A158" i="8"/>
  <c r="I157" i="8"/>
  <c r="F157" i="8"/>
  <c r="D157" i="8"/>
  <c r="B157" i="8"/>
  <c r="C157" i="8" s="1"/>
  <c r="A157" i="8"/>
  <c r="I156" i="8"/>
  <c r="F156" i="8"/>
  <c r="D156" i="8"/>
  <c r="B156" i="8"/>
  <c r="C156" i="8" s="1"/>
  <c r="A156" i="8"/>
  <c r="I155" i="8"/>
  <c r="F155" i="8"/>
  <c r="D155" i="8"/>
  <c r="B155" i="8"/>
  <c r="C155" i="8" s="1"/>
  <c r="A155" i="8"/>
  <c r="I154" i="8"/>
  <c r="F154" i="8"/>
  <c r="D154" i="8"/>
  <c r="B154" i="8"/>
  <c r="C154" i="8" s="1"/>
  <c r="A154" i="8"/>
  <c r="I153" i="8"/>
  <c r="F153" i="8"/>
  <c r="D153" i="8"/>
  <c r="E153" i="8" s="1"/>
  <c r="B153" i="8"/>
  <c r="C153" i="8" s="1"/>
  <c r="A153" i="8"/>
  <c r="I152" i="8"/>
  <c r="F152" i="8"/>
  <c r="D152" i="8"/>
  <c r="E152" i="8" s="1"/>
  <c r="B152" i="8"/>
  <c r="C152" i="8" s="1"/>
  <c r="A152" i="8"/>
  <c r="I151" i="8"/>
  <c r="F151" i="8"/>
  <c r="F151" i="9" s="1"/>
  <c r="D151" i="8"/>
  <c r="E151" i="8" s="1"/>
  <c r="B151" i="8"/>
  <c r="C151" i="8" s="1"/>
  <c r="A151" i="8"/>
  <c r="I150" i="8"/>
  <c r="F150" i="8"/>
  <c r="F150" i="9" s="1"/>
  <c r="D150" i="8"/>
  <c r="E150" i="8" s="1"/>
  <c r="B150" i="8"/>
  <c r="C150" i="8" s="1"/>
  <c r="A150" i="8"/>
  <c r="I149" i="8"/>
  <c r="F149" i="8"/>
  <c r="F149" i="9" s="1"/>
  <c r="D149" i="8"/>
  <c r="B149" i="8"/>
  <c r="C149" i="8" s="1"/>
  <c r="A149" i="8"/>
  <c r="I148" i="8"/>
  <c r="F148" i="8"/>
  <c r="F148" i="9" s="1"/>
  <c r="D148" i="8"/>
  <c r="E148" i="8" s="1"/>
  <c r="B148" i="8"/>
  <c r="C148" i="8" s="1"/>
  <c r="A148" i="8"/>
  <c r="I147" i="8"/>
  <c r="F147" i="8"/>
  <c r="F147" i="9" s="1"/>
  <c r="D147" i="8"/>
  <c r="B147" i="8"/>
  <c r="C147" i="8" s="1"/>
  <c r="A147" i="8"/>
  <c r="I146" i="8"/>
  <c r="F146" i="8"/>
  <c r="F146" i="9" s="1"/>
  <c r="D146" i="8"/>
  <c r="B146" i="8"/>
  <c r="C146" i="8" s="1"/>
  <c r="A146" i="8"/>
  <c r="I145" i="8"/>
  <c r="F145" i="8"/>
  <c r="F145" i="9" s="1"/>
  <c r="D145" i="8"/>
  <c r="E145" i="8" s="1"/>
  <c r="B145" i="8"/>
  <c r="C145" i="8" s="1"/>
  <c r="A145" i="8"/>
  <c r="I144" i="8"/>
  <c r="F144" i="8"/>
  <c r="F144" i="9" s="1"/>
  <c r="D144" i="8"/>
  <c r="E144" i="8" s="1"/>
  <c r="B144" i="8"/>
  <c r="C144" i="8" s="1"/>
  <c r="A144" i="8"/>
  <c r="I143" i="8"/>
  <c r="F143" i="8"/>
  <c r="F143" i="9" s="1"/>
  <c r="D143" i="8"/>
  <c r="E143" i="8" s="1"/>
  <c r="B143" i="8"/>
  <c r="C143" i="8" s="1"/>
  <c r="A143" i="8"/>
  <c r="I142" i="8"/>
  <c r="F142" i="8"/>
  <c r="F142" i="9" s="1"/>
  <c r="D142" i="8"/>
  <c r="E142" i="8" s="1"/>
  <c r="B142" i="8"/>
  <c r="C142" i="8" s="1"/>
  <c r="A142" i="8"/>
  <c r="I141" i="8"/>
  <c r="F141" i="8"/>
  <c r="F141" i="9" s="1"/>
  <c r="D141" i="8"/>
  <c r="E141" i="8" s="1"/>
  <c r="B141" i="8"/>
  <c r="C141" i="8" s="1"/>
  <c r="A141" i="8"/>
  <c r="I140" i="8"/>
  <c r="F140" i="8"/>
  <c r="F140" i="9" s="1"/>
  <c r="D140" i="8"/>
  <c r="E140" i="8" s="1"/>
  <c r="B140" i="8"/>
  <c r="C140" i="8" s="1"/>
  <c r="A140" i="8"/>
  <c r="I139" i="8"/>
  <c r="F139" i="8"/>
  <c r="F139" i="9" s="1"/>
  <c r="D139" i="8"/>
  <c r="B139" i="8"/>
  <c r="C139" i="8" s="1"/>
  <c r="A139" i="8"/>
  <c r="I138" i="8"/>
  <c r="F138" i="8"/>
  <c r="F138" i="9" s="1"/>
  <c r="D138" i="8"/>
  <c r="B138" i="8"/>
  <c r="C138" i="8" s="1"/>
  <c r="A138" i="8"/>
  <c r="I137" i="8"/>
  <c r="F137" i="8"/>
  <c r="F137" i="9" s="1"/>
  <c r="D137" i="8"/>
  <c r="E137" i="8" s="1"/>
  <c r="B137" i="8"/>
  <c r="C137" i="8" s="1"/>
  <c r="A137" i="8"/>
  <c r="I136" i="8"/>
  <c r="F136" i="8"/>
  <c r="F136" i="9" s="1"/>
  <c r="D136" i="8"/>
  <c r="E136" i="8" s="1"/>
  <c r="B136" i="8"/>
  <c r="C136" i="8" s="1"/>
  <c r="A136" i="8"/>
  <c r="I135" i="8"/>
  <c r="F135" i="8"/>
  <c r="F135" i="9" s="1"/>
  <c r="D135" i="8"/>
  <c r="B135" i="8"/>
  <c r="C135" i="8" s="1"/>
  <c r="A135" i="8"/>
  <c r="I134" i="8"/>
  <c r="F134" i="8"/>
  <c r="F134" i="9" s="1"/>
  <c r="D134" i="8"/>
  <c r="E134" i="8" s="1"/>
  <c r="B134" i="8"/>
  <c r="C134" i="8" s="1"/>
  <c r="A134" i="8"/>
  <c r="I133" i="8"/>
  <c r="F133" i="8"/>
  <c r="F133" i="9" s="1"/>
  <c r="D133" i="8"/>
  <c r="E133" i="8" s="1"/>
  <c r="B133" i="8"/>
  <c r="C133" i="8" s="1"/>
  <c r="A133" i="8"/>
  <c r="I132" i="8"/>
  <c r="F132" i="8"/>
  <c r="F132" i="9" s="1"/>
  <c r="D132" i="8"/>
  <c r="B132" i="8"/>
  <c r="C132" i="8" s="1"/>
  <c r="A132" i="8"/>
  <c r="I131" i="8"/>
  <c r="F131" i="8"/>
  <c r="F131" i="9" s="1"/>
  <c r="D131" i="8"/>
  <c r="B131" i="8"/>
  <c r="C131" i="8" s="1"/>
  <c r="A131" i="8"/>
  <c r="I130" i="8"/>
  <c r="F130" i="8"/>
  <c r="F130" i="9" s="1"/>
  <c r="D130" i="8"/>
  <c r="B130" i="8"/>
  <c r="C130" i="8" s="1"/>
  <c r="A130" i="8"/>
  <c r="I129" i="8"/>
  <c r="F129" i="8"/>
  <c r="F129" i="9" s="1"/>
  <c r="D129" i="8"/>
  <c r="E129" i="8" s="1"/>
  <c r="B129" i="8"/>
  <c r="C129" i="8" s="1"/>
  <c r="A129" i="8"/>
  <c r="I128" i="8"/>
  <c r="F128" i="8"/>
  <c r="F128" i="9" s="1"/>
  <c r="D128" i="8"/>
  <c r="E128" i="8" s="1"/>
  <c r="B128" i="8"/>
  <c r="C128" i="8" s="1"/>
  <c r="A128" i="8"/>
  <c r="I127" i="8"/>
  <c r="F127" i="8"/>
  <c r="F127" i="9" s="1"/>
  <c r="D127" i="8"/>
  <c r="B127" i="8"/>
  <c r="C127" i="8" s="1"/>
  <c r="A127" i="8"/>
  <c r="I126" i="8"/>
  <c r="F126" i="8"/>
  <c r="F126" i="9" s="1"/>
  <c r="D126" i="8"/>
  <c r="E126" i="8" s="1"/>
  <c r="B126" i="8"/>
  <c r="C126" i="8" s="1"/>
  <c r="A126" i="8"/>
  <c r="I125" i="8"/>
  <c r="F125" i="8"/>
  <c r="F125" i="9" s="1"/>
  <c r="D125" i="8"/>
  <c r="B125" i="8"/>
  <c r="C125" i="8" s="1"/>
  <c r="A125" i="8"/>
  <c r="I124" i="8"/>
  <c r="F124" i="8"/>
  <c r="F124" i="9" s="1"/>
  <c r="D124" i="8"/>
  <c r="B124" i="8"/>
  <c r="C124" i="8" s="1"/>
  <c r="A124" i="8"/>
  <c r="I123" i="8"/>
  <c r="F123" i="8"/>
  <c r="F123" i="9" s="1"/>
  <c r="D123" i="8"/>
  <c r="B123" i="8"/>
  <c r="C123" i="8" s="1"/>
  <c r="A123" i="8"/>
  <c r="I122" i="8"/>
  <c r="F122" i="8"/>
  <c r="F122" i="9" s="1"/>
  <c r="D122" i="8"/>
  <c r="B122" i="8"/>
  <c r="C122" i="8" s="1"/>
  <c r="A122" i="8"/>
  <c r="I121" i="8"/>
  <c r="F121" i="8"/>
  <c r="F121" i="9" s="1"/>
  <c r="D121" i="8"/>
  <c r="E121" i="8" s="1"/>
  <c r="B121" i="8"/>
  <c r="C121" i="8" s="1"/>
  <c r="A121" i="8"/>
  <c r="I120" i="8"/>
  <c r="F120" i="8"/>
  <c r="F120" i="9" s="1"/>
  <c r="D120" i="8"/>
  <c r="E120" i="8" s="1"/>
  <c r="B120" i="8"/>
  <c r="C120" i="8" s="1"/>
  <c r="A120" i="8"/>
  <c r="I119" i="8"/>
  <c r="F119" i="8"/>
  <c r="F119" i="9" s="1"/>
  <c r="D119" i="8"/>
  <c r="E119" i="8" s="1"/>
  <c r="B119" i="8"/>
  <c r="C119" i="8" s="1"/>
  <c r="A119" i="8"/>
  <c r="I118" i="8"/>
  <c r="F118" i="8"/>
  <c r="F118" i="9" s="1"/>
  <c r="D118" i="8"/>
  <c r="E118" i="8" s="1"/>
  <c r="B118" i="8"/>
  <c r="C118" i="8" s="1"/>
  <c r="A118" i="8"/>
  <c r="I117" i="8"/>
  <c r="F117" i="8"/>
  <c r="F117" i="9" s="1"/>
  <c r="D117" i="8"/>
  <c r="E117" i="8" s="1"/>
  <c r="B117" i="8"/>
  <c r="C117" i="8" s="1"/>
  <c r="A117" i="8"/>
  <c r="I116" i="8"/>
  <c r="F116" i="8"/>
  <c r="F116" i="9" s="1"/>
  <c r="D116" i="8"/>
  <c r="E116" i="8" s="1"/>
  <c r="B116" i="8"/>
  <c r="C116" i="8" s="1"/>
  <c r="A116" i="8"/>
  <c r="I115" i="8"/>
  <c r="F115" i="8"/>
  <c r="F115" i="9" s="1"/>
  <c r="D115" i="8"/>
  <c r="B115" i="8"/>
  <c r="C115" i="8" s="1"/>
  <c r="A115" i="8"/>
  <c r="I114" i="8"/>
  <c r="F114" i="8"/>
  <c r="F114" i="9" s="1"/>
  <c r="D114" i="8"/>
  <c r="B114" i="8"/>
  <c r="C114" i="8" s="1"/>
  <c r="A114" i="8"/>
  <c r="I113" i="8"/>
  <c r="F113" i="8"/>
  <c r="F113" i="9" s="1"/>
  <c r="D113" i="8"/>
  <c r="E113" i="8" s="1"/>
  <c r="B113" i="8"/>
  <c r="C113" i="8" s="1"/>
  <c r="A113" i="8"/>
  <c r="I112" i="8"/>
  <c r="F112" i="8"/>
  <c r="F112" i="9" s="1"/>
  <c r="D112" i="8"/>
  <c r="E112" i="8" s="1"/>
  <c r="B112" i="8"/>
  <c r="C112" i="8" s="1"/>
  <c r="A112" i="8"/>
  <c r="I111" i="8"/>
  <c r="F111" i="8"/>
  <c r="F111" i="9" s="1"/>
  <c r="D111" i="8"/>
  <c r="E111" i="8" s="1"/>
  <c r="B111" i="8"/>
  <c r="C111" i="8" s="1"/>
  <c r="A111" i="8"/>
  <c r="I110" i="8"/>
  <c r="F110" i="8"/>
  <c r="F110" i="9" s="1"/>
  <c r="D110" i="8"/>
  <c r="E110" i="8" s="1"/>
  <c r="B110" i="8"/>
  <c r="C110" i="8" s="1"/>
  <c r="A110" i="8"/>
  <c r="I109" i="8"/>
  <c r="F109" i="8"/>
  <c r="F109" i="9" s="1"/>
  <c r="D109" i="8"/>
  <c r="E109" i="8" s="1"/>
  <c r="B109" i="8"/>
  <c r="C109" i="8" s="1"/>
  <c r="A109" i="8"/>
  <c r="I108" i="8"/>
  <c r="F108" i="8"/>
  <c r="F108" i="9" s="1"/>
  <c r="D108" i="8"/>
  <c r="E108" i="8" s="1"/>
  <c r="B108" i="8"/>
  <c r="C108" i="8" s="1"/>
  <c r="A108" i="8"/>
  <c r="I107" i="8"/>
  <c r="F107" i="8"/>
  <c r="F107" i="9" s="1"/>
  <c r="D107" i="8"/>
  <c r="B107" i="8"/>
  <c r="C107" i="8" s="1"/>
  <c r="A107" i="8"/>
  <c r="I106" i="8"/>
  <c r="F106" i="8"/>
  <c r="F106" i="9" s="1"/>
  <c r="D106" i="8"/>
  <c r="B106" i="8"/>
  <c r="C106" i="8" s="1"/>
  <c r="A106" i="8"/>
  <c r="I105" i="8"/>
  <c r="F105" i="8"/>
  <c r="F105" i="9" s="1"/>
  <c r="D105" i="8"/>
  <c r="E105" i="8" s="1"/>
  <c r="B105" i="8"/>
  <c r="C105" i="8" s="1"/>
  <c r="A105" i="8"/>
  <c r="I104" i="8"/>
  <c r="F104" i="8"/>
  <c r="F104" i="9" s="1"/>
  <c r="D104" i="8"/>
  <c r="E104" i="8" s="1"/>
  <c r="B104" i="8"/>
  <c r="C104" i="8" s="1"/>
  <c r="A104" i="8"/>
  <c r="I103" i="8"/>
  <c r="F103" i="8"/>
  <c r="F103" i="9" s="1"/>
  <c r="D103" i="8"/>
  <c r="B103" i="8"/>
  <c r="C103" i="8" s="1"/>
  <c r="A103" i="8"/>
  <c r="I102" i="8"/>
  <c r="F102" i="8"/>
  <c r="F102" i="9" s="1"/>
  <c r="D102" i="8"/>
  <c r="E102" i="8" s="1"/>
  <c r="B102" i="8"/>
  <c r="C102" i="8" s="1"/>
  <c r="A102" i="8"/>
  <c r="I101" i="8"/>
  <c r="F101" i="8"/>
  <c r="F101" i="9" s="1"/>
  <c r="D101" i="8"/>
  <c r="E101" i="8" s="1"/>
  <c r="B101" i="8"/>
  <c r="C101" i="8" s="1"/>
  <c r="A101" i="8"/>
  <c r="I100" i="8"/>
  <c r="F100" i="8"/>
  <c r="F100" i="9" s="1"/>
  <c r="D100" i="8"/>
  <c r="B100" i="8"/>
  <c r="C100" i="8" s="1"/>
  <c r="A100" i="8"/>
  <c r="I99" i="8"/>
  <c r="F99" i="8"/>
  <c r="F99" i="9" s="1"/>
  <c r="D99" i="8"/>
  <c r="B99" i="8"/>
  <c r="C99" i="8" s="1"/>
  <c r="A99" i="8"/>
  <c r="I98" i="8"/>
  <c r="F98" i="8"/>
  <c r="F98" i="9" s="1"/>
  <c r="D98" i="8"/>
  <c r="E98" i="8" s="1"/>
  <c r="B98" i="8"/>
  <c r="C98" i="8" s="1"/>
  <c r="A98" i="8"/>
  <c r="I97" i="8"/>
  <c r="F97" i="8"/>
  <c r="F97" i="9" s="1"/>
  <c r="D97" i="8"/>
  <c r="E97" i="8" s="1"/>
  <c r="B97" i="8"/>
  <c r="C97" i="8" s="1"/>
  <c r="A97" i="8"/>
  <c r="I96" i="8"/>
  <c r="F96" i="8"/>
  <c r="F96" i="9" s="1"/>
  <c r="D96" i="8"/>
  <c r="B96" i="8"/>
  <c r="C96" i="8" s="1"/>
  <c r="A96" i="8"/>
  <c r="I95" i="8"/>
  <c r="F95" i="8"/>
  <c r="F95" i="9" s="1"/>
  <c r="D95" i="8"/>
  <c r="B95" i="8"/>
  <c r="C95" i="8" s="1"/>
  <c r="A95" i="8"/>
  <c r="I94" i="8"/>
  <c r="F94" i="8"/>
  <c r="F94" i="9" s="1"/>
  <c r="D94" i="8"/>
  <c r="E94" i="8" s="1"/>
  <c r="B94" i="8"/>
  <c r="C94" i="8" s="1"/>
  <c r="A94" i="8"/>
  <c r="I93" i="8"/>
  <c r="F93" i="8"/>
  <c r="F93" i="9" s="1"/>
  <c r="D93" i="8"/>
  <c r="E93" i="8" s="1"/>
  <c r="B93" i="8"/>
  <c r="C93" i="8" s="1"/>
  <c r="A93" i="8"/>
  <c r="I92" i="8"/>
  <c r="F92" i="8"/>
  <c r="F92" i="9" s="1"/>
  <c r="D92" i="8"/>
  <c r="E92" i="8" s="1"/>
  <c r="B92" i="8"/>
  <c r="C92" i="8" s="1"/>
  <c r="A92" i="8"/>
  <c r="I91" i="8"/>
  <c r="F91" i="8"/>
  <c r="F91" i="9" s="1"/>
  <c r="D91" i="8"/>
  <c r="B91" i="8"/>
  <c r="C91" i="8" s="1"/>
  <c r="A91" i="8"/>
  <c r="I90" i="8"/>
  <c r="F90" i="8"/>
  <c r="F90" i="9" s="1"/>
  <c r="D90" i="8"/>
  <c r="B90" i="8"/>
  <c r="C90" i="8" s="1"/>
  <c r="A90" i="8"/>
  <c r="I89" i="8"/>
  <c r="F89" i="8"/>
  <c r="F89" i="9" s="1"/>
  <c r="D89" i="8"/>
  <c r="E89" i="8" s="1"/>
  <c r="B89" i="8"/>
  <c r="C89" i="8" s="1"/>
  <c r="A89" i="8"/>
  <c r="I88" i="8"/>
  <c r="F88" i="8"/>
  <c r="F88" i="9" s="1"/>
  <c r="D88" i="8"/>
  <c r="B88" i="8"/>
  <c r="C88" i="8" s="1"/>
  <c r="A88" i="8"/>
  <c r="I87" i="8"/>
  <c r="F87" i="8"/>
  <c r="F87" i="9" s="1"/>
  <c r="D87" i="8"/>
  <c r="E87" i="8" s="1"/>
  <c r="B87" i="8"/>
  <c r="C87" i="8" s="1"/>
  <c r="A87" i="8"/>
  <c r="I86" i="8"/>
  <c r="F86" i="8"/>
  <c r="F86" i="9" s="1"/>
  <c r="D86" i="8"/>
  <c r="E86" i="8" s="1"/>
  <c r="B86" i="8"/>
  <c r="C86" i="8" s="1"/>
  <c r="A86" i="8"/>
  <c r="I85" i="8"/>
  <c r="F85" i="8"/>
  <c r="F85" i="9" s="1"/>
  <c r="D85" i="8"/>
  <c r="E85" i="8" s="1"/>
  <c r="B85" i="8"/>
  <c r="C85" i="8" s="1"/>
  <c r="A85" i="8"/>
  <c r="I84" i="8"/>
  <c r="F84" i="8"/>
  <c r="F84" i="9" s="1"/>
  <c r="D84" i="8"/>
  <c r="E84" i="8" s="1"/>
  <c r="B84" i="8"/>
  <c r="C84" i="8" s="1"/>
  <c r="A84" i="8"/>
  <c r="I83" i="8"/>
  <c r="F83" i="8"/>
  <c r="F83" i="9" s="1"/>
  <c r="D83" i="8"/>
  <c r="B83" i="8"/>
  <c r="C83" i="8" s="1"/>
  <c r="A83" i="8"/>
  <c r="I82" i="8"/>
  <c r="F82" i="8"/>
  <c r="F82" i="9" s="1"/>
  <c r="D82" i="8"/>
  <c r="B82" i="8"/>
  <c r="C82" i="8" s="1"/>
  <c r="A82" i="8"/>
  <c r="I81" i="8"/>
  <c r="F81" i="8"/>
  <c r="F81" i="9" s="1"/>
  <c r="D81" i="8"/>
  <c r="E81" i="8" s="1"/>
  <c r="B81" i="8"/>
  <c r="C81" i="8" s="1"/>
  <c r="A81" i="8"/>
  <c r="I80" i="8"/>
  <c r="F80" i="8"/>
  <c r="F80" i="9" s="1"/>
  <c r="D80" i="8"/>
  <c r="B80" i="8"/>
  <c r="C80" i="8" s="1"/>
  <c r="A80" i="8"/>
  <c r="I79" i="8"/>
  <c r="F79" i="8"/>
  <c r="F79" i="9" s="1"/>
  <c r="D79" i="8"/>
  <c r="E79" i="8" s="1"/>
  <c r="B79" i="8"/>
  <c r="C79" i="8" s="1"/>
  <c r="A79" i="8"/>
  <c r="I78" i="8"/>
  <c r="F78" i="8"/>
  <c r="F78" i="9" s="1"/>
  <c r="D78" i="8"/>
  <c r="E78" i="8" s="1"/>
  <c r="B78" i="8"/>
  <c r="C78" i="8" s="1"/>
  <c r="A78" i="8"/>
  <c r="I77" i="8"/>
  <c r="F77" i="8"/>
  <c r="F77" i="9" s="1"/>
  <c r="D77" i="8"/>
  <c r="E77" i="8" s="1"/>
  <c r="B77" i="8"/>
  <c r="C77" i="8" s="1"/>
  <c r="A77" i="8"/>
  <c r="I76" i="8"/>
  <c r="F76" i="8"/>
  <c r="F76" i="9" s="1"/>
  <c r="D76" i="8"/>
  <c r="B76" i="8"/>
  <c r="C76" i="8" s="1"/>
  <c r="A76" i="8"/>
  <c r="I75" i="8"/>
  <c r="F75" i="8"/>
  <c r="F75" i="9" s="1"/>
  <c r="D75" i="8"/>
  <c r="B75" i="8"/>
  <c r="C75" i="8" s="1"/>
  <c r="A75" i="8"/>
  <c r="I74" i="8"/>
  <c r="F74" i="8"/>
  <c r="F74" i="9" s="1"/>
  <c r="D74" i="8"/>
  <c r="B74" i="8"/>
  <c r="C74" i="8" s="1"/>
  <c r="A74" i="8"/>
  <c r="I73" i="8"/>
  <c r="F73" i="8"/>
  <c r="F73" i="9" s="1"/>
  <c r="D73" i="8"/>
  <c r="E73" i="8" s="1"/>
  <c r="B73" i="8"/>
  <c r="C73" i="8" s="1"/>
  <c r="A73" i="8"/>
  <c r="I72" i="8"/>
  <c r="F72" i="8"/>
  <c r="F72" i="9" s="1"/>
  <c r="D72" i="8"/>
  <c r="B72" i="8"/>
  <c r="C72" i="8" s="1"/>
  <c r="A72" i="8"/>
  <c r="I71" i="8"/>
  <c r="F71" i="8"/>
  <c r="F71" i="9" s="1"/>
  <c r="D71" i="8"/>
  <c r="B71" i="8"/>
  <c r="C71" i="8" s="1"/>
  <c r="A71" i="8"/>
  <c r="I70" i="8"/>
  <c r="F70" i="8"/>
  <c r="F70" i="9" s="1"/>
  <c r="D70" i="8"/>
  <c r="E70" i="8" s="1"/>
  <c r="B70" i="8"/>
  <c r="C70" i="8" s="1"/>
  <c r="A70" i="8"/>
  <c r="I69" i="8"/>
  <c r="F69" i="8"/>
  <c r="F69" i="9" s="1"/>
  <c r="D69" i="8"/>
  <c r="E69" i="8" s="1"/>
  <c r="B69" i="8"/>
  <c r="C69" i="8" s="1"/>
  <c r="A69" i="8"/>
  <c r="I68" i="8"/>
  <c r="F68" i="8"/>
  <c r="F68" i="9" s="1"/>
  <c r="D68" i="8"/>
  <c r="B68" i="8"/>
  <c r="C68" i="8" s="1"/>
  <c r="A68" i="8"/>
  <c r="I67" i="8"/>
  <c r="F67" i="8"/>
  <c r="F67" i="9" s="1"/>
  <c r="D67" i="8"/>
  <c r="B67" i="8"/>
  <c r="C67" i="8" s="1"/>
  <c r="A67" i="8"/>
  <c r="I66" i="8"/>
  <c r="F66" i="8"/>
  <c r="F66" i="9" s="1"/>
  <c r="D66" i="8"/>
  <c r="E66" i="8" s="1"/>
  <c r="B66" i="8"/>
  <c r="C66" i="8" s="1"/>
  <c r="A66" i="8"/>
  <c r="I65" i="8"/>
  <c r="F65" i="8"/>
  <c r="F65" i="9" s="1"/>
  <c r="D65" i="8"/>
  <c r="E65" i="8" s="1"/>
  <c r="B65" i="8"/>
  <c r="C65" i="8" s="1"/>
  <c r="A65" i="8"/>
  <c r="I64" i="8"/>
  <c r="F64" i="8"/>
  <c r="F64" i="9" s="1"/>
  <c r="D64" i="8"/>
  <c r="E64" i="8" s="1"/>
  <c r="B64" i="8"/>
  <c r="C64" i="8" s="1"/>
  <c r="A64" i="8"/>
  <c r="I63" i="8"/>
  <c r="F63" i="8"/>
  <c r="F63" i="9" s="1"/>
  <c r="D63" i="8"/>
  <c r="H63" i="8" s="1"/>
  <c r="B63" i="8"/>
  <c r="C63" i="8" s="1"/>
  <c r="A63" i="8"/>
  <c r="I62" i="8"/>
  <c r="H62" i="8"/>
  <c r="F62" i="8"/>
  <c r="F62" i="9" s="1"/>
  <c r="D62" i="8"/>
  <c r="E62" i="8" s="1"/>
  <c r="B62" i="8"/>
  <c r="C62" i="8" s="1"/>
  <c r="A62" i="8"/>
  <c r="I61" i="8"/>
  <c r="F61" i="8"/>
  <c r="F61" i="9" s="1"/>
  <c r="D61" i="8"/>
  <c r="H61" i="8" s="1"/>
  <c r="B61" i="8"/>
  <c r="C61" i="8" s="1"/>
  <c r="A61" i="8"/>
  <c r="I60" i="8"/>
  <c r="F60" i="8"/>
  <c r="F60" i="9" s="1"/>
  <c r="D60" i="8"/>
  <c r="H60" i="8" s="1"/>
  <c r="B60" i="8"/>
  <c r="C60" i="8" s="1"/>
  <c r="A60" i="8"/>
  <c r="I59" i="8"/>
  <c r="F59" i="8"/>
  <c r="F59" i="9" s="1"/>
  <c r="D59" i="8"/>
  <c r="H59" i="8" s="1"/>
  <c r="B59" i="8"/>
  <c r="C59" i="8" s="1"/>
  <c r="A59" i="8"/>
  <c r="I58" i="8"/>
  <c r="F58" i="8"/>
  <c r="F58" i="9" s="1"/>
  <c r="D58" i="8"/>
  <c r="E58" i="8" s="1"/>
  <c r="B58" i="8"/>
  <c r="C58" i="8" s="1"/>
  <c r="A58" i="8"/>
  <c r="I57" i="8"/>
  <c r="F57" i="8"/>
  <c r="F57" i="9" s="1"/>
  <c r="D57" i="8"/>
  <c r="B57" i="8"/>
  <c r="C57" i="8" s="1"/>
  <c r="A57" i="8"/>
  <c r="I56" i="8"/>
  <c r="F56" i="8"/>
  <c r="F56" i="9" s="1"/>
  <c r="D56" i="8"/>
  <c r="H56" i="8" s="1"/>
  <c r="B56" i="8"/>
  <c r="C56" i="8" s="1"/>
  <c r="A56" i="8"/>
  <c r="I55" i="8"/>
  <c r="F55" i="8"/>
  <c r="F55" i="9" s="1"/>
  <c r="D55" i="8"/>
  <c r="E55" i="8" s="1"/>
  <c r="B55" i="8"/>
  <c r="C55" i="8" s="1"/>
  <c r="A55" i="8"/>
  <c r="I54" i="8"/>
  <c r="F54" i="8"/>
  <c r="F54" i="9" s="1"/>
  <c r="D54" i="8"/>
  <c r="B54" i="8"/>
  <c r="C54" i="8" s="1"/>
  <c r="A54" i="8"/>
  <c r="I53" i="8"/>
  <c r="F53" i="8"/>
  <c r="F53" i="9" s="1"/>
  <c r="D53" i="8"/>
  <c r="H53" i="8" s="1"/>
  <c r="B53" i="8"/>
  <c r="C53" i="8" s="1"/>
  <c r="A53" i="8"/>
  <c r="I52" i="8"/>
  <c r="F52" i="8"/>
  <c r="F52" i="9" s="1"/>
  <c r="D52" i="8"/>
  <c r="H52" i="8" s="1"/>
  <c r="B52" i="8"/>
  <c r="C52" i="8" s="1"/>
  <c r="A52" i="8"/>
  <c r="I51" i="8"/>
  <c r="F51" i="8"/>
  <c r="F51" i="9" s="1"/>
  <c r="D51" i="8"/>
  <c r="H51" i="8" s="1"/>
  <c r="B51" i="8"/>
  <c r="C51" i="8" s="1"/>
  <c r="A51" i="8"/>
  <c r="I50" i="8"/>
  <c r="F50" i="8"/>
  <c r="F50" i="9" s="1"/>
  <c r="D50" i="8"/>
  <c r="B50" i="8"/>
  <c r="C50" i="8" s="1"/>
  <c r="A50" i="8"/>
  <c r="I49" i="8"/>
  <c r="F49" i="8"/>
  <c r="F49" i="9" s="1"/>
  <c r="D49" i="8"/>
  <c r="E49" i="8" s="1"/>
  <c r="B49" i="8"/>
  <c r="C49" i="8" s="1"/>
  <c r="A49" i="8"/>
  <c r="I48" i="8"/>
  <c r="F48" i="8"/>
  <c r="F48" i="9" s="1"/>
  <c r="D48" i="8"/>
  <c r="H48" i="8" s="1"/>
  <c r="B48" i="8"/>
  <c r="C48" i="8" s="1"/>
  <c r="A48" i="8"/>
  <c r="I47" i="8"/>
  <c r="F47" i="8"/>
  <c r="F47" i="9" s="1"/>
  <c r="E47" i="8"/>
  <c r="D47" i="8"/>
  <c r="H47" i="8" s="1"/>
  <c r="B47" i="8"/>
  <c r="C47" i="8" s="1"/>
  <c r="A47" i="8"/>
  <c r="I46" i="8"/>
  <c r="F46" i="8"/>
  <c r="F46" i="9" s="1"/>
  <c r="D46" i="8"/>
  <c r="E46" i="8" s="1"/>
  <c r="B46" i="8"/>
  <c r="C46" i="8" s="1"/>
  <c r="A46" i="8"/>
  <c r="I45" i="8"/>
  <c r="F45" i="8"/>
  <c r="F45" i="9" s="1"/>
  <c r="D45" i="8"/>
  <c r="B45" i="8"/>
  <c r="C45" i="8" s="1"/>
  <c r="A45" i="8"/>
  <c r="I44" i="8"/>
  <c r="F44" i="8"/>
  <c r="F44" i="9" s="1"/>
  <c r="E44" i="8"/>
  <c r="D44" i="8"/>
  <c r="H44" i="8" s="1"/>
  <c r="B44" i="8"/>
  <c r="C44" i="8" s="1"/>
  <c r="A44" i="8"/>
  <c r="I43" i="8"/>
  <c r="F43" i="8"/>
  <c r="F43" i="9" s="1"/>
  <c r="D43" i="8"/>
  <c r="B43" i="8"/>
  <c r="C43" i="8" s="1"/>
  <c r="A43" i="8"/>
  <c r="I42" i="8"/>
  <c r="F42" i="8"/>
  <c r="F42" i="9" s="1"/>
  <c r="D42" i="8"/>
  <c r="B42" i="8"/>
  <c r="C42" i="8" s="1"/>
  <c r="A42" i="8"/>
  <c r="I41" i="8"/>
  <c r="F41" i="8"/>
  <c r="F41" i="9" s="1"/>
  <c r="D41" i="8"/>
  <c r="E41" i="8" s="1"/>
  <c r="B41" i="8"/>
  <c r="C41" i="8" s="1"/>
  <c r="A41" i="8"/>
  <c r="I40" i="8"/>
  <c r="F40" i="8"/>
  <c r="F40" i="9" s="1"/>
  <c r="D40" i="8"/>
  <c r="H40" i="8" s="1"/>
  <c r="B40" i="8"/>
  <c r="C40" i="8" s="1"/>
  <c r="A40" i="8"/>
  <c r="I39" i="8"/>
  <c r="F39" i="8"/>
  <c r="F39" i="9" s="1"/>
  <c r="D39" i="8"/>
  <c r="H39" i="8" s="1"/>
  <c r="B39" i="8"/>
  <c r="C39" i="8" s="1"/>
  <c r="A39" i="8"/>
  <c r="I38" i="8"/>
  <c r="F38" i="8"/>
  <c r="F38" i="9" s="1"/>
  <c r="D38" i="8"/>
  <c r="B38" i="8"/>
  <c r="C38" i="8" s="1"/>
  <c r="A38" i="8"/>
  <c r="I37" i="8"/>
  <c r="F37" i="8"/>
  <c r="F37" i="9" s="1"/>
  <c r="D37" i="8"/>
  <c r="B37" i="8"/>
  <c r="C37" i="8" s="1"/>
  <c r="A37" i="8"/>
  <c r="I36" i="8"/>
  <c r="F36" i="8"/>
  <c r="F36" i="9" s="1"/>
  <c r="D36" i="8"/>
  <c r="H36" i="8" s="1"/>
  <c r="B36" i="8"/>
  <c r="C36" i="8" s="1"/>
  <c r="A36" i="8"/>
  <c r="I35" i="8"/>
  <c r="F35" i="8"/>
  <c r="F35" i="9" s="1"/>
  <c r="D35" i="8"/>
  <c r="H35" i="8" s="1"/>
  <c r="B35" i="8"/>
  <c r="C35" i="8" s="1"/>
  <c r="A35" i="8"/>
  <c r="I34" i="8"/>
  <c r="F34" i="8"/>
  <c r="F34" i="9" s="1"/>
  <c r="D34" i="8"/>
  <c r="B34" i="8"/>
  <c r="C34" i="8" s="1"/>
  <c r="A34" i="8"/>
  <c r="I33" i="8"/>
  <c r="F33" i="8"/>
  <c r="F33" i="9" s="1"/>
  <c r="D33" i="8"/>
  <c r="E33" i="8" s="1"/>
  <c r="B33" i="8"/>
  <c r="C33" i="8" s="1"/>
  <c r="A33" i="8"/>
  <c r="I32" i="8"/>
  <c r="F32" i="8"/>
  <c r="F32" i="9" s="1"/>
  <c r="D32" i="8"/>
  <c r="H32" i="8" s="1"/>
  <c r="B32" i="8"/>
  <c r="C32" i="8" s="1"/>
  <c r="A32" i="8"/>
  <c r="I31" i="8"/>
  <c r="F31" i="8"/>
  <c r="F31" i="9" s="1"/>
  <c r="D31" i="8"/>
  <c r="H31" i="8" s="1"/>
  <c r="B31" i="8"/>
  <c r="C31" i="8" s="1"/>
  <c r="A31" i="8"/>
  <c r="I30" i="8"/>
  <c r="F30" i="8"/>
  <c r="F30" i="9" s="1"/>
  <c r="D30" i="8"/>
  <c r="B30" i="8"/>
  <c r="C30" i="8" s="1"/>
  <c r="A30" i="8"/>
  <c r="I29" i="8"/>
  <c r="F29" i="8"/>
  <c r="F29" i="9" s="1"/>
  <c r="D29" i="8"/>
  <c r="H29" i="8" s="1"/>
  <c r="B29" i="8"/>
  <c r="C29" i="8" s="1"/>
  <c r="A29" i="8"/>
  <c r="I28" i="8"/>
  <c r="F28" i="8"/>
  <c r="F28" i="9" s="1"/>
  <c r="D28" i="8"/>
  <c r="B28" i="8"/>
  <c r="C28" i="8" s="1"/>
  <c r="A28" i="8"/>
  <c r="I27" i="8"/>
  <c r="F27" i="8"/>
  <c r="F27" i="9" s="1"/>
  <c r="D27" i="8"/>
  <c r="B27" i="8"/>
  <c r="C27" i="8" s="1"/>
  <c r="A27" i="8"/>
  <c r="I26" i="8"/>
  <c r="F26" i="8"/>
  <c r="F26" i="9" s="1"/>
  <c r="D26" i="8"/>
  <c r="E26" i="8" s="1"/>
  <c r="B26" i="8"/>
  <c r="C26" i="8" s="1"/>
  <c r="A26" i="8"/>
  <c r="I25" i="8"/>
  <c r="F25" i="8"/>
  <c r="F25" i="9" s="1"/>
  <c r="D25" i="8"/>
  <c r="E25" i="8" s="1"/>
  <c r="B25" i="8"/>
  <c r="C25" i="8" s="1"/>
  <c r="A25" i="8"/>
  <c r="I24" i="8"/>
  <c r="F24" i="8"/>
  <c r="F24" i="9" s="1"/>
  <c r="D24" i="8"/>
  <c r="E24" i="8" s="1"/>
  <c r="B24" i="8"/>
  <c r="C24" i="8" s="1"/>
  <c r="A24" i="8"/>
  <c r="I23" i="8"/>
  <c r="F23" i="8"/>
  <c r="F23" i="9" s="1"/>
  <c r="D23" i="8"/>
  <c r="B23" i="8"/>
  <c r="C23" i="8" s="1"/>
  <c r="A23" i="8"/>
  <c r="I22" i="8"/>
  <c r="F22" i="8"/>
  <c r="F22" i="9" s="1"/>
  <c r="D22" i="8"/>
  <c r="B22" i="8"/>
  <c r="C22" i="8" s="1"/>
  <c r="A22" i="8"/>
  <c r="I21" i="8"/>
  <c r="F21" i="8"/>
  <c r="F21" i="9" s="1"/>
  <c r="D21" i="8"/>
  <c r="B21" i="8"/>
  <c r="C21" i="8" s="1"/>
  <c r="A21" i="8"/>
  <c r="I20" i="8"/>
  <c r="F20" i="8"/>
  <c r="F20" i="9" s="1"/>
  <c r="D20" i="8"/>
  <c r="H20" i="8" s="1"/>
  <c r="B20" i="8"/>
  <c r="C20" i="8" s="1"/>
  <c r="A20" i="8"/>
  <c r="I19" i="8"/>
  <c r="F19" i="8"/>
  <c r="F19" i="9" s="1"/>
  <c r="D19" i="8"/>
  <c r="B19" i="8"/>
  <c r="C19" i="8" s="1"/>
  <c r="A19" i="8"/>
  <c r="I18" i="8"/>
  <c r="F18" i="8"/>
  <c r="F18" i="9" s="1"/>
  <c r="D18" i="8"/>
  <c r="E18" i="8" s="1"/>
  <c r="B18" i="8"/>
  <c r="C18" i="8" s="1"/>
  <c r="A18" i="8"/>
  <c r="I17" i="8"/>
  <c r="F17" i="8"/>
  <c r="F17" i="9" s="1"/>
  <c r="D17" i="8"/>
  <c r="E17" i="8" s="1"/>
  <c r="B17" i="8"/>
  <c r="C17" i="8" s="1"/>
  <c r="A17" i="8"/>
  <c r="I16" i="8"/>
  <c r="H16" i="8"/>
  <c r="F16" i="8"/>
  <c r="F16" i="9" s="1"/>
  <c r="D16" i="8"/>
  <c r="E16" i="8" s="1"/>
  <c r="B16" i="8"/>
  <c r="C16" i="8" s="1"/>
  <c r="A16" i="8"/>
  <c r="I15" i="8"/>
  <c r="F15" i="8"/>
  <c r="F15" i="9" s="1"/>
  <c r="D15" i="8"/>
  <c r="B15" i="8"/>
  <c r="C15" i="8" s="1"/>
  <c r="A15" i="8"/>
  <c r="I14" i="8"/>
  <c r="F14" i="8"/>
  <c r="F14" i="9" s="1"/>
  <c r="D14" i="8"/>
  <c r="B14" i="8"/>
  <c r="C14" i="8" s="1"/>
  <c r="A14" i="8"/>
  <c r="I13" i="8"/>
  <c r="F13" i="8"/>
  <c r="F13" i="9" s="1"/>
  <c r="D13" i="8"/>
  <c r="H13" i="8" s="1"/>
  <c r="B13" i="8"/>
  <c r="C13" i="8" s="1"/>
  <c r="A13" i="8"/>
  <c r="I12" i="8"/>
  <c r="F12" i="8"/>
  <c r="F12" i="9" s="1"/>
  <c r="D12" i="8"/>
  <c r="B12" i="8"/>
  <c r="C12" i="8" s="1"/>
  <c r="A12" i="8"/>
  <c r="I11" i="8"/>
  <c r="F11" i="8"/>
  <c r="F11" i="9" s="1"/>
  <c r="D11" i="8"/>
  <c r="H11" i="8" s="1"/>
  <c r="B11" i="8"/>
  <c r="C11" i="8" s="1"/>
  <c r="A11" i="8"/>
  <c r="I10" i="8"/>
  <c r="F10" i="8"/>
  <c r="F10" i="9" s="1"/>
  <c r="D10" i="8"/>
  <c r="E10" i="8" s="1"/>
  <c r="B10" i="8"/>
  <c r="C10" i="8" s="1"/>
  <c r="A10" i="8"/>
  <c r="I9" i="8"/>
  <c r="F9" i="8"/>
  <c r="F9" i="9" s="1"/>
  <c r="D9" i="8"/>
  <c r="E9" i="8" s="1"/>
  <c r="B9" i="8"/>
  <c r="C9" i="8" s="1"/>
  <c r="A9" i="8"/>
  <c r="I8" i="8"/>
  <c r="F8" i="8"/>
  <c r="F8" i="9" s="1"/>
  <c r="D8" i="8"/>
  <c r="B8" i="8"/>
  <c r="C8" i="8" s="1"/>
  <c r="A8" i="8"/>
  <c r="I7" i="8"/>
  <c r="F7" i="8"/>
  <c r="F7" i="9" s="1"/>
  <c r="D7" i="8"/>
  <c r="B7" i="8"/>
  <c r="C7" i="8" s="1"/>
  <c r="A7" i="8"/>
  <c r="I6" i="8"/>
  <c r="F6" i="8"/>
  <c r="F6" i="9" s="1"/>
  <c r="D6" i="8"/>
  <c r="E6" i="8" s="1"/>
  <c r="B6" i="8"/>
  <c r="C6" i="8" s="1"/>
  <c r="A6" i="8"/>
  <c r="G3" i="8"/>
  <c r="F3" i="8"/>
  <c r="E3" i="8"/>
  <c r="D3" i="8"/>
  <c r="C3" i="8"/>
  <c r="B3" i="8"/>
  <c r="A3" i="8"/>
  <c r="G1" i="8"/>
  <c r="F1" i="8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G3" i="7"/>
  <c r="F3" i="7"/>
  <c r="E3" i="7"/>
  <c r="D3" i="7"/>
  <c r="C3" i="7"/>
  <c r="B3" i="7"/>
  <c r="A3" i="7"/>
  <c r="G1" i="7"/>
  <c r="F1" i="7"/>
  <c r="G873" i="6"/>
  <c r="E873" i="6"/>
  <c r="B873" i="6"/>
  <c r="C873" i="6" s="1"/>
  <c r="A873" i="6"/>
  <c r="G872" i="6"/>
  <c r="E872" i="6"/>
  <c r="B872" i="6"/>
  <c r="C872" i="6" s="1"/>
  <c r="A872" i="6"/>
  <c r="G871" i="6"/>
  <c r="E871" i="6"/>
  <c r="B871" i="6"/>
  <c r="C871" i="6" s="1"/>
  <c r="A871" i="6"/>
  <c r="G870" i="6"/>
  <c r="E870" i="6"/>
  <c r="B870" i="6"/>
  <c r="C870" i="6" s="1"/>
  <c r="A870" i="6"/>
  <c r="G869" i="6"/>
  <c r="E869" i="6"/>
  <c r="B869" i="6"/>
  <c r="C869" i="6" s="1"/>
  <c r="A869" i="6"/>
  <c r="G868" i="6"/>
  <c r="E868" i="6"/>
  <c r="B868" i="6"/>
  <c r="C868" i="6" s="1"/>
  <c r="A868" i="6"/>
  <c r="G867" i="6"/>
  <c r="E867" i="6"/>
  <c r="B867" i="6"/>
  <c r="C867" i="6" s="1"/>
  <c r="A867" i="6"/>
  <c r="G866" i="6"/>
  <c r="E866" i="6"/>
  <c r="B866" i="6"/>
  <c r="C866" i="6" s="1"/>
  <c r="A866" i="6"/>
  <c r="G865" i="6"/>
  <c r="E865" i="6"/>
  <c r="B865" i="6"/>
  <c r="C865" i="6" s="1"/>
  <c r="A865" i="6"/>
  <c r="G864" i="6"/>
  <c r="E864" i="6"/>
  <c r="B864" i="6"/>
  <c r="C864" i="6" s="1"/>
  <c r="A864" i="6"/>
  <c r="G863" i="6"/>
  <c r="E863" i="6"/>
  <c r="B863" i="6"/>
  <c r="C863" i="6" s="1"/>
  <c r="A863" i="6"/>
  <c r="G862" i="6"/>
  <c r="E862" i="6"/>
  <c r="B862" i="6"/>
  <c r="C862" i="6" s="1"/>
  <c r="A862" i="6"/>
  <c r="G861" i="6"/>
  <c r="E861" i="6"/>
  <c r="B861" i="6"/>
  <c r="C861" i="6" s="1"/>
  <c r="A861" i="6"/>
  <c r="G860" i="6"/>
  <c r="E860" i="6"/>
  <c r="B860" i="6"/>
  <c r="C860" i="6" s="1"/>
  <c r="A860" i="6"/>
  <c r="G859" i="6"/>
  <c r="E859" i="6"/>
  <c r="B859" i="6"/>
  <c r="C859" i="6" s="1"/>
  <c r="A859" i="6"/>
  <c r="G858" i="6"/>
  <c r="E858" i="6"/>
  <c r="B858" i="6"/>
  <c r="C858" i="6" s="1"/>
  <c r="A858" i="6"/>
  <c r="G857" i="6"/>
  <c r="E857" i="6"/>
  <c r="B857" i="6"/>
  <c r="C857" i="6" s="1"/>
  <c r="A857" i="6"/>
  <c r="G856" i="6"/>
  <c r="E856" i="6"/>
  <c r="B856" i="6"/>
  <c r="C856" i="6" s="1"/>
  <c r="A856" i="6"/>
  <c r="G855" i="6"/>
  <c r="E855" i="6"/>
  <c r="B855" i="6"/>
  <c r="C855" i="6" s="1"/>
  <c r="A855" i="6"/>
  <c r="G854" i="6"/>
  <c r="E854" i="6"/>
  <c r="B854" i="6"/>
  <c r="C854" i="6" s="1"/>
  <c r="A854" i="6"/>
  <c r="G853" i="6"/>
  <c r="E853" i="6"/>
  <c r="B853" i="6"/>
  <c r="C853" i="6" s="1"/>
  <c r="A853" i="6"/>
  <c r="G852" i="6"/>
  <c r="E852" i="6"/>
  <c r="B852" i="6"/>
  <c r="C852" i="6" s="1"/>
  <c r="A852" i="6"/>
  <c r="G851" i="6"/>
  <c r="E851" i="6"/>
  <c r="B851" i="6"/>
  <c r="C851" i="6" s="1"/>
  <c r="A851" i="6"/>
  <c r="G850" i="6"/>
  <c r="E850" i="6"/>
  <c r="B850" i="6"/>
  <c r="C850" i="6" s="1"/>
  <c r="A850" i="6"/>
  <c r="G849" i="6"/>
  <c r="E849" i="6"/>
  <c r="C849" i="6"/>
  <c r="B849" i="6"/>
  <c r="A849" i="6"/>
  <c r="G848" i="6"/>
  <c r="E848" i="6"/>
  <c r="B848" i="6"/>
  <c r="C848" i="6" s="1"/>
  <c r="A848" i="6"/>
  <c r="G847" i="6"/>
  <c r="E847" i="6"/>
  <c r="B847" i="6"/>
  <c r="C847" i="6" s="1"/>
  <c r="A847" i="6"/>
  <c r="G846" i="6"/>
  <c r="E846" i="6"/>
  <c r="B846" i="6"/>
  <c r="C846" i="6" s="1"/>
  <c r="A846" i="6"/>
  <c r="G845" i="6"/>
  <c r="E845" i="6"/>
  <c r="B845" i="6"/>
  <c r="C845" i="6" s="1"/>
  <c r="A845" i="6"/>
  <c r="G844" i="6"/>
  <c r="E844" i="6"/>
  <c r="B844" i="6"/>
  <c r="C844" i="6" s="1"/>
  <c r="A844" i="6"/>
  <c r="G843" i="6"/>
  <c r="E843" i="6"/>
  <c r="B843" i="6"/>
  <c r="C843" i="6" s="1"/>
  <c r="A843" i="6"/>
  <c r="G842" i="6"/>
  <c r="E842" i="6"/>
  <c r="B842" i="6"/>
  <c r="C842" i="6" s="1"/>
  <c r="A842" i="6"/>
  <c r="G841" i="6"/>
  <c r="E841" i="6"/>
  <c r="B841" i="6"/>
  <c r="C841" i="6" s="1"/>
  <c r="A841" i="6"/>
  <c r="G840" i="6"/>
  <c r="E840" i="6"/>
  <c r="B840" i="6"/>
  <c r="C840" i="6" s="1"/>
  <c r="A840" i="6"/>
  <c r="G839" i="6"/>
  <c r="E839" i="6"/>
  <c r="B839" i="6"/>
  <c r="C839" i="6" s="1"/>
  <c r="A839" i="6"/>
  <c r="G838" i="6"/>
  <c r="E838" i="6"/>
  <c r="B838" i="6"/>
  <c r="C838" i="6" s="1"/>
  <c r="A838" i="6"/>
  <c r="G837" i="6"/>
  <c r="E837" i="6"/>
  <c r="B837" i="6"/>
  <c r="C837" i="6" s="1"/>
  <c r="A837" i="6"/>
  <c r="G836" i="6"/>
  <c r="E836" i="6"/>
  <c r="B836" i="6"/>
  <c r="C836" i="6" s="1"/>
  <c r="A836" i="6"/>
  <c r="G835" i="6"/>
  <c r="E835" i="6"/>
  <c r="B835" i="6"/>
  <c r="C835" i="6" s="1"/>
  <c r="A835" i="6"/>
  <c r="G834" i="6"/>
  <c r="E834" i="6"/>
  <c r="B834" i="6"/>
  <c r="C834" i="6" s="1"/>
  <c r="A834" i="6"/>
  <c r="G833" i="6"/>
  <c r="E833" i="6"/>
  <c r="B833" i="6"/>
  <c r="C833" i="6" s="1"/>
  <c r="A833" i="6"/>
  <c r="G832" i="6"/>
  <c r="E832" i="6"/>
  <c r="B832" i="6"/>
  <c r="C832" i="6" s="1"/>
  <c r="A832" i="6"/>
  <c r="G831" i="6"/>
  <c r="E831" i="6"/>
  <c r="B831" i="6"/>
  <c r="C831" i="6" s="1"/>
  <c r="A831" i="6"/>
  <c r="G830" i="6"/>
  <c r="E830" i="6"/>
  <c r="B830" i="6"/>
  <c r="C830" i="6" s="1"/>
  <c r="A830" i="6"/>
  <c r="G829" i="6"/>
  <c r="E829" i="6"/>
  <c r="B829" i="6"/>
  <c r="C829" i="6" s="1"/>
  <c r="A829" i="6"/>
  <c r="G828" i="6"/>
  <c r="E828" i="6"/>
  <c r="B828" i="6"/>
  <c r="C828" i="6" s="1"/>
  <c r="A828" i="6"/>
  <c r="G827" i="6"/>
  <c r="E827" i="6"/>
  <c r="B827" i="6"/>
  <c r="C827" i="6" s="1"/>
  <c r="A827" i="6"/>
  <c r="G826" i="6"/>
  <c r="E826" i="6"/>
  <c r="B826" i="6"/>
  <c r="C826" i="6" s="1"/>
  <c r="A826" i="6"/>
  <c r="G825" i="6"/>
  <c r="E825" i="6"/>
  <c r="B825" i="6"/>
  <c r="C825" i="6" s="1"/>
  <c r="A825" i="6"/>
  <c r="G824" i="6"/>
  <c r="E824" i="6"/>
  <c r="B824" i="6"/>
  <c r="C824" i="6" s="1"/>
  <c r="A824" i="6"/>
  <c r="G823" i="6"/>
  <c r="E823" i="6"/>
  <c r="B823" i="6"/>
  <c r="C823" i="6" s="1"/>
  <c r="A823" i="6"/>
  <c r="G822" i="6"/>
  <c r="E822" i="6"/>
  <c r="B822" i="6"/>
  <c r="C822" i="6" s="1"/>
  <c r="A822" i="6"/>
  <c r="G821" i="6"/>
  <c r="E821" i="6"/>
  <c r="B821" i="6"/>
  <c r="C821" i="6" s="1"/>
  <c r="A821" i="6"/>
  <c r="G820" i="6"/>
  <c r="E820" i="6"/>
  <c r="B820" i="6"/>
  <c r="C820" i="6" s="1"/>
  <c r="A820" i="6"/>
  <c r="G819" i="6"/>
  <c r="E819" i="6"/>
  <c r="C819" i="6"/>
  <c r="B819" i="6"/>
  <c r="A819" i="6"/>
  <c r="G818" i="6"/>
  <c r="E818" i="6"/>
  <c r="B818" i="6"/>
  <c r="C818" i="6" s="1"/>
  <c r="A818" i="6"/>
  <c r="G817" i="6"/>
  <c r="E817" i="6"/>
  <c r="B817" i="6"/>
  <c r="C817" i="6" s="1"/>
  <c r="A817" i="6"/>
  <c r="G816" i="6"/>
  <c r="E816" i="6"/>
  <c r="B816" i="6"/>
  <c r="C816" i="6" s="1"/>
  <c r="A816" i="6"/>
  <c r="G815" i="6"/>
  <c r="E815" i="6"/>
  <c r="B815" i="6"/>
  <c r="C815" i="6" s="1"/>
  <c r="A815" i="6"/>
  <c r="G814" i="6"/>
  <c r="E814" i="6"/>
  <c r="B814" i="6"/>
  <c r="C814" i="6" s="1"/>
  <c r="A814" i="6"/>
  <c r="G813" i="6"/>
  <c r="E813" i="6"/>
  <c r="B813" i="6"/>
  <c r="C813" i="6" s="1"/>
  <c r="A813" i="6"/>
  <c r="G812" i="6"/>
  <c r="E812" i="6"/>
  <c r="B812" i="6"/>
  <c r="C812" i="6" s="1"/>
  <c r="A812" i="6"/>
  <c r="G811" i="6"/>
  <c r="E811" i="6"/>
  <c r="B811" i="6"/>
  <c r="C811" i="6" s="1"/>
  <c r="A811" i="6"/>
  <c r="G810" i="6"/>
  <c r="E810" i="6"/>
  <c r="B810" i="6"/>
  <c r="C810" i="6" s="1"/>
  <c r="A810" i="6"/>
  <c r="G809" i="6"/>
  <c r="E809" i="6"/>
  <c r="B809" i="6"/>
  <c r="C809" i="6" s="1"/>
  <c r="A809" i="6"/>
  <c r="G808" i="6"/>
  <c r="E808" i="6"/>
  <c r="B808" i="6"/>
  <c r="C808" i="6" s="1"/>
  <c r="A808" i="6"/>
  <c r="G807" i="6"/>
  <c r="E807" i="6"/>
  <c r="B807" i="6"/>
  <c r="C807" i="6" s="1"/>
  <c r="A807" i="6"/>
  <c r="G806" i="6"/>
  <c r="E806" i="6"/>
  <c r="B806" i="6"/>
  <c r="C806" i="6" s="1"/>
  <c r="A806" i="6"/>
  <c r="G805" i="6"/>
  <c r="E805" i="6"/>
  <c r="B805" i="6"/>
  <c r="C805" i="6" s="1"/>
  <c r="A805" i="6"/>
  <c r="G804" i="6"/>
  <c r="E804" i="6"/>
  <c r="B804" i="6"/>
  <c r="C804" i="6" s="1"/>
  <c r="A804" i="6"/>
  <c r="G803" i="6"/>
  <c r="E803" i="6"/>
  <c r="B803" i="6"/>
  <c r="C803" i="6" s="1"/>
  <c r="A803" i="6"/>
  <c r="G802" i="6"/>
  <c r="E802" i="6"/>
  <c r="C802" i="6"/>
  <c r="B802" i="6"/>
  <c r="A802" i="6"/>
  <c r="G801" i="6"/>
  <c r="E801" i="6"/>
  <c r="B801" i="6"/>
  <c r="C801" i="6" s="1"/>
  <c r="A801" i="6"/>
  <c r="G800" i="6"/>
  <c r="E800" i="6"/>
  <c r="B800" i="6"/>
  <c r="C800" i="6" s="1"/>
  <c r="A800" i="6"/>
  <c r="G799" i="6"/>
  <c r="E799" i="6"/>
  <c r="B799" i="6"/>
  <c r="C799" i="6" s="1"/>
  <c r="A799" i="6"/>
  <c r="G798" i="6"/>
  <c r="E798" i="6"/>
  <c r="B798" i="6"/>
  <c r="C798" i="6" s="1"/>
  <c r="A798" i="6"/>
  <c r="G797" i="6"/>
  <c r="E797" i="6"/>
  <c r="B797" i="6"/>
  <c r="C797" i="6" s="1"/>
  <c r="A797" i="6"/>
  <c r="G796" i="6"/>
  <c r="E796" i="6"/>
  <c r="B796" i="6"/>
  <c r="C796" i="6" s="1"/>
  <c r="A796" i="6"/>
  <c r="G795" i="6"/>
  <c r="E795" i="6"/>
  <c r="B795" i="6"/>
  <c r="C795" i="6" s="1"/>
  <c r="A795" i="6"/>
  <c r="G794" i="6"/>
  <c r="E794" i="6"/>
  <c r="B794" i="6"/>
  <c r="C794" i="6" s="1"/>
  <c r="A794" i="6"/>
  <c r="G793" i="6"/>
  <c r="E793" i="6"/>
  <c r="B793" i="6"/>
  <c r="C793" i="6" s="1"/>
  <c r="A793" i="6"/>
  <c r="G792" i="6"/>
  <c r="E792" i="6"/>
  <c r="B792" i="6"/>
  <c r="C792" i="6" s="1"/>
  <c r="A792" i="6"/>
  <c r="G791" i="6"/>
  <c r="F791" i="6" s="1"/>
  <c r="E791" i="6"/>
  <c r="B791" i="6"/>
  <c r="C791" i="6" s="1"/>
  <c r="A791" i="6"/>
  <c r="G790" i="6"/>
  <c r="F790" i="6" s="1"/>
  <c r="E790" i="6"/>
  <c r="B790" i="6"/>
  <c r="C790" i="6" s="1"/>
  <c r="A790" i="6"/>
  <c r="G789" i="6"/>
  <c r="F789" i="6" s="1"/>
  <c r="E789" i="6"/>
  <c r="B789" i="6"/>
  <c r="C789" i="6" s="1"/>
  <c r="A789" i="6"/>
  <c r="G788" i="6"/>
  <c r="F788" i="6" s="1"/>
  <c r="E788" i="6"/>
  <c r="B788" i="6"/>
  <c r="C788" i="6" s="1"/>
  <c r="A788" i="6"/>
  <c r="G787" i="6"/>
  <c r="F787" i="6" s="1"/>
  <c r="E787" i="6"/>
  <c r="B787" i="6"/>
  <c r="C787" i="6" s="1"/>
  <c r="A787" i="6"/>
  <c r="G786" i="6"/>
  <c r="F786" i="6" s="1"/>
  <c r="E786" i="6"/>
  <c r="B786" i="6"/>
  <c r="C786" i="6" s="1"/>
  <c r="A786" i="6"/>
  <c r="G785" i="6"/>
  <c r="F785" i="6" s="1"/>
  <c r="E785" i="6"/>
  <c r="B785" i="6"/>
  <c r="C785" i="6" s="1"/>
  <c r="A785" i="6"/>
  <c r="G784" i="6"/>
  <c r="F784" i="6" s="1"/>
  <c r="E784" i="6"/>
  <c r="B784" i="6"/>
  <c r="C784" i="6" s="1"/>
  <c r="A784" i="6"/>
  <c r="G783" i="6"/>
  <c r="F783" i="6" s="1"/>
  <c r="E783" i="6"/>
  <c r="B783" i="6"/>
  <c r="C783" i="6" s="1"/>
  <c r="A783" i="6"/>
  <c r="G782" i="6"/>
  <c r="F782" i="6" s="1"/>
  <c r="E782" i="6"/>
  <c r="B782" i="6"/>
  <c r="C782" i="6" s="1"/>
  <c r="A782" i="6"/>
  <c r="G781" i="6"/>
  <c r="F781" i="6" s="1"/>
  <c r="E781" i="6"/>
  <c r="B781" i="6"/>
  <c r="C781" i="6" s="1"/>
  <c r="A781" i="6"/>
  <c r="G780" i="6"/>
  <c r="F780" i="6" s="1"/>
  <c r="E780" i="6"/>
  <c r="B780" i="6"/>
  <c r="C780" i="6" s="1"/>
  <c r="A780" i="6"/>
  <c r="G779" i="6"/>
  <c r="F779" i="6" s="1"/>
  <c r="E779" i="6"/>
  <c r="B779" i="6"/>
  <c r="C779" i="6" s="1"/>
  <c r="A779" i="6"/>
  <c r="G778" i="6"/>
  <c r="F778" i="6" s="1"/>
  <c r="E778" i="6"/>
  <c r="B778" i="6"/>
  <c r="C778" i="6" s="1"/>
  <c r="A778" i="6"/>
  <c r="G777" i="6"/>
  <c r="F777" i="6" s="1"/>
  <c r="E777" i="6"/>
  <c r="B777" i="6"/>
  <c r="C777" i="6" s="1"/>
  <c r="A777" i="6"/>
  <c r="G776" i="6"/>
  <c r="F776" i="6" s="1"/>
  <c r="E776" i="6"/>
  <c r="B776" i="6"/>
  <c r="C776" i="6" s="1"/>
  <c r="A776" i="6"/>
  <c r="G775" i="6"/>
  <c r="F775" i="6" s="1"/>
  <c r="E775" i="6"/>
  <c r="B775" i="6"/>
  <c r="C775" i="6" s="1"/>
  <c r="A775" i="6"/>
  <c r="G774" i="6"/>
  <c r="F774" i="6" s="1"/>
  <c r="E774" i="6"/>
  <c r="B774" i="6"/>
  <c r="C774" i="6" s="1"/>
  <c r="A774" i="6"/>
  <c r="G773" i="6"/>
  <c r="I773" i="6" s="1"/>
  <c r="E773" i="6"/>
  <c r="B773" i="6"/>
  <c r="C773" i="6" s="1"/>
  <c r="A773" i="6"/>
  <c r="G772" i="6"/>
  <c r="E772" i="6"/>
  <c r="B772" i="6"/>
  <c r="C772" i="6" s="1"/>
  <c r="A772" i="6"/>
  <c r="G771" i="6"/>
  <c r="I771" i="6" s="1"/>
  <c r="E771" i="6"/>
  <c r="B771" i="6"/>
  <c r="C771" i="6" s="1"/>
  <c r="A771" i="6"/>
  <c r="G770" i="6"/>
  <c r="I770" i="6" s="1"/>
  <c r="E770" i="6"/>
  <c r="B770" i="6"/>
  <c r="C770" i="6" s="1"/>
  <c r="A770" i="6"/>
  <c r="G769" i="6"/>
  <c r="E769" i="6"/>
  <c r="B769" i="6"/>
  <c r="C769" i="6" s="1"/>
  <c r="A769" i="6"/>
  <c r="G768" i="6"/>
  <c r="I768" i="6" s="1"/>
  <c r="E768" i="6"/>
  <c r="B768" i="6"/>
  <c r="C768" i="6" s="1"/>
  <c r="A768" i="6"/>
  <c r="G767" i="6"/>
  <c r="E767" i="6"/>
  <c r="B767" i="6"/>
  <c r="C767" i="6" s="1"/>
  <c r="A767" i="6"/>
  <c r="G766" i="6"/>
  <c r="I766" i="6" s="1"/>
  <c r="E766" i="6"/>
  <c r="B766" i="6"/>
  <c r="C766" i="6" s="1"/>
  <c r="A766" i="6"/>
  <c r="G765" i="6"/>
  <c r="I765" i="6" s="1"/>
  <c r="E765" i="6"/>
  <c r="B765" i="6"/>
  <c r="C765" i="6" s="1"/>
  <c r="A765" i="6"/>
  <c r="G764" i="6"/>
  <c r="E764" i="6"/>
  <c r="B764" i="6"/>
  <c r="C764" i="6" s="1"/>
  <c r="A764" i="6"/>
  <c r="G763" i="6"/>
  <c r="I763" i="6" s="1"/>
  <c r="E763" i="6"/>
  <c r="B763" i="6"/>
  <c r="C763" i="6" s="1"/>
  <c r="A763" i="6"/>
  <c r="G762" i="6"/>
  <c r="E762" i="6"/>
  <c r="B762" i="6"/>
  <c r="C762" i="6" s="1"/>
  <c r="A762" i="6"/>
  <c r="G761" i="6"/>
  <c r="E761" i="6"/>
  <c r="B761" i="6"/>
  <c r="C761" i="6" s="1"/>
  <c r="A761" i="6"/>
  <c r="G760" i="6"/>
  <c r="I760" i="6" s="1"/>
  <c r="E760" i="6"/>
  <c r="C760" i="6"/>
  <c r="B760" i="6"/>
  <c r="A760" i="6"/>
  <c r="G759" i="6"/>
  <c r="E759" i="6"/>
  <c r="B759" i="6"/>
  <c r="C759" i="6" s="1"/>
  <c r="A759" i="6"/>
  <c r="G758" i="6"/>
  <c r="I758" i="6" s="1"/>
  <c r="E758" i="6"/>
  <c r="B758" i="6"/>
  <c r="C758" i="6" s="1"/>
  <c r="A758" i="6"/>
  <c r="G757" i="6"/>
  <c r="E757" i="6"/>
  <c r="B757" i="6"/>
  <c r="C757" i="6" s="1"/>
  <c r="A757" i="6"/>
  <c r="G756" i="6"/>
  <c r="E756" i="6"/>
  <c r="B756" i="6"/>
  <c r="C756" i="6" s="1"/>
  <c r="A756" i="6"/>
  <c r="G755" i="6"/>
  <c r="I755" i="6" s="1"/>
  <c r="E755" i="6"/>
  <c r="B755" i="6"/>
  <c r="C755" i="6" s="1"/>
  <c r="A755" i="6"/>
  <c r="G754" i="6"/>
  <c r="I754" i="6" s="1"/>
  <c r="E754" i="6"/>
  <c r="B754" i="6"/>
  <c r="C754" i="6" s="1"/>
  <c r="A754" i="6"/>
  <c r="G753" i="6"/>
  <c r="F753" i="6" s="1"/>
  <c r="E753" i="6"/>
  <c r="B753" i="6"/>
  <c r="C753" i="6" s="1"/>
  <c r="A753" i="6"/>
  <c r="G752" i="6"/>
  <c r="I752" i="6" s="1"/>
  <c r="E752" i="6"/>
  <c r="B752" i="6"/>
  <c r="C752" i="6" s="1"/>
  <c r="A752" i="6"/>
  <c r="G751" i="6"/>
  <c r="H751" i="6" s="1"/>
  <c r="E751" i="6"/>
  <c r="B751" i="6"/>
  <c r="C751" i="6" s="1"/>
  <c r="A751" i="6"/>
  <c r="G750" i="6"/>
  <c r="I750" i="6" s="1"/>
  <c r="E750" i="6"/>
  <c r="B750" i="6"/>
  <c r="C750" i="6" s="1"/>
  <c r="A750" i="6"/>
  <c r="G749" i="6"/>
  <c r="E749" i="6"/>
  <c r="B749" i="6"/>
  <c r="C749" i="6" s="1"/>
  <c r="A749" i="6"/>
  <c r="G748" i="6"/>
  <c r="I748" i="6" s="1"/>
  <c r="E748" i="6"/>
  <c r="B748" i="6"/>
  <c r="C748" i="6" s="1"/>
  <c r="A748" i="6"/>
  <c r="G747" i="6"/>
  <c r="I747" i="6" s="1"/>
  <c r="E747" i="6"/>
  <c r="B747" i="6"/>
  <c r="C747" i="6" s="1"/>
  <c r="A747" i="6"/>
  <c r="G746" i="6"/>
  <c r="E746" i="6"/>
  <c r="B746" i="6"/>
  <c r="C746" i="6" s="1"/>
  <c r="A746" i="6"/>
  <c r="G745" i="6"/>
  <c r="E745" i="6"/>
  <c r="B745" i="6"/>
  <c r="C745" i="6" s="1"/>
  <c r="A745" i="6"/>
  <c r="G744" i="6"/>
  <c r="I744" i="6" s="1"/>
  <c r="E744" i="6"/>
  <c r="B744" i="6"/>
  <c r="C744" i="6" s="1"/>
  <c r="A744" i="6"/>
  <c r="G743" i="6"/>
  <c r="E743" i="6"/>
  <c r="B743" i="6"/>
  <c r="C743" i="6" s="1"/>
  <c r="A743" i="6"/>
  <c r="G742" i="6"/>
  <c r="I742" i="6" s="1"/>
  <c r="E742" i="6"/>
  <c r="B742" i="6"/>
  <c r="C742" i="6" s="1"/>
  <c r="A742" i="6"/>
  <c r="G741" i="6"/>
  <c r="E741" i="6"/>
  <c r="B741" i="6"/>
  <c r="C741" i="6" s="1"/>
  <c r="A741" i="6"/>
  <c r="G740" i="6"/>
  <c r="E740" i="6"/>
  <c r="B740" i="6"/>
  <c r="C740" i="6" s="1"/>
  <c r="A740" i="6"/>
  <c r="G739" i="6"/>
  <c r="I739" i="6" s="1"/>
  <c r="E739" i="6"/>
  <c r="B739" i="6"/>
  <c r="C739" i="6" s="1"/>
  <c r="A739" i="6"/>
  <c r="G738" i="6"/>
  <c r="E738" i="6"/>
  <c r="B738" i="6"/>
  <c r="C738" i="6" s="1"/>
  <c r="A738" i="6"/>
  <c r="G737" i="6"/>
  <c r="E737" i="6"/>
  <c r="B737" i="6"/>
  <c r="C737" i="6" s="1"/>
  <c r="A737" i="6"/>
  <c r="G736" i="6"/>
  <c r="I736" i="6" s="1"/>
  <c r="E736" i="6"/>
  <c r="B736" i="6"/>
  <c r="C736" i="6" s="1"/>
  <c r="A736" i="6"/>
  <c r="G735" i="6"/>
  <c r="H735" i="6" s="1"/>
  <c r="E735" i="6"/>
  <c r="B735" i="6"/>
  <c r="C735" i="6" s="1"/>
  <c r="A735" i="6"/>
  <c r="G734" i="6"/>
  <c r="I734" i="6" s="1"/>
  <c r="E734" i="6"/>
  <c r="B734" i="6"/>
  <c r="C734" i="6" s="1"/>
  <c r="A734" i="6"/>
  <c r="G733" i="6"/>
  <c r="I733" i="6" s="1"/>
  <c r="E733" i="6"/>
  <c r="B733" i="6"/>
  <c r="C733" i="6" s="1"/>
  <c r="A733" i="6"/>
  <c r="G732" i="6"/>
  <c r="I732" i="6" s="1"/>
  <c r="E732" i="6"/>
  <c r="B732" i="6"/>
  <c r="C732" i="6" s="1"/>
  <c r="A732" i="6"/>
  <c r="G731" i="6"/>
  <c r="I731" i="6" s="1"/>
  <c r="E731" i="6"/>
  <c r="B731" i="6"/>
  <c r="C731" i="6" s="1"/>
  <c r="A731" i="6"/>
  <c r="G730" i="6"/>
  <c r="I730" i="6" s="1"/>
  <c r="E730" i="6"/>
  <c r="B730" i="6"/>
  <c r="C730" i="6" s="1"/>
  <c r="A730" i="6"/>
  <c r="G729" i="6"/>
  <c r="E729" i="6"/>
  <c r="B729" i="6"/>
  <c r="C729" i="6" s="1"/>
  <c r="A729" i="6"/>
  <c r="G728" i="6"/>
  <c r="I728" i="6" s="1"/>
  <c r="E728" i="6"/>
  <c r="B728" i="6"/>
  <c r="C728" i="6" s="1"/>
  <c r="A728" i="6"/>
  <c r="G727" i="6"/>
  <c r="E727" i="6"/>
  <c r="B727" i="6"/>
  <c r="C727" i="6" s="1"/>
  <c r="A727" i="6"/>
  <c r="G726" i="6"/>
  <c r="I726" i="6" s="1"/>
  <c r="E726" i="6"/>
  <c r="B726" i="6"/>
  <c r="C726" i="6" s="1"/>
  <c r="A726" i="6"/>
  <c r="G725" i="6"/>
  <c r="E725" i="6"/>
  <c r="B725" i="6"/>
  <c r="C725" i="6" s="1"/>
  <c r="A725" i="6"/>
  <c r="G724" i="6"/>
  <c r="E724" i="6"/>
  <c r="B724" i="6"/>
  <c r="C724" i="6" s="1"/>
  <c r="A724" i="6"/>
  <c r="G723" i="6"/>
  <c r="I723" i="6" s="1"/>
  <c r="E723" i="6"/>
  <c r="B723" i="6"/>
  <c r="C723" i="6" s="1"/>
  <c r="A723" i="6"/>
  <c r="G722" i="6"/>
  <c r="E722" i="6"/>
  <c r="B722" i="6"/>
  <c r="C722" i="6" s="1"/>
  <c r="A722" i="6"/>
  <c r="G721" i="6"/>
  <c r="F721" i="6" s="1"/>
  <c r="E721" i="6"/>
  <c r="B721" i="6"/>
  <c r="C721" i="6" s="1"/>
  <c r="A721" i="6"/>
  <c r="G720" i="6"/>
  <c r="I720" i="6" s="1"/>
  <c r="E720" i="6"/>
  <c r="B720" i="6"/>
  <c r="C720" i="6" s="1"/>
  <c r="A720" i="6"/>
  <c r="G719" i="6"/>
  <c r="H719" i="6" s="1"/>
  <c r="E719" i="6"/>
  <c r="B719" i="6"/>
  <c r="C719" i="6" s="1"/>
  <c r="A719" i="6"/>
  <c r="G718" i="6"/>
  <c r="I718" i="6" s="1"/>
  <c r="E718" i="6"/>
  <c r="B718" i="6"/>
  <c r="C718" i="6" s="1"/>
  <c r="A718" i="6"/>
  <c r="G717" i="6"/>
  <c r="I717" i="6" s="1"/>
  <c r="E717" i="6"/>
  <c r="B717" i="6"/>
  <c r="C717" i="6" s="1"/>
  <c r="A717" i="6"/>
  <c r="G716" i="6"/>
  <c r="E716" i="6"/>
  <c r="B716" i="6"/>
  <c r="C716" i="6" s="1"/>
  <c r="A716" i="6"/>
  <c r="G715" i="6"/>
  <c r="I715" i="6" s="1"/>
  <c r="E715" i="6"/>
  <c r="B715" i="6"/>
  <c r="C715" i="6" s="1"/>
  <c r="A715" i="6"/>
  <c r="G714" i="6"/>
  <c r="E714" i="6"/>
  <c r="B714" i="6"/>
  <c r="C714" i="6" s="1"/>
  <c r="A714" i="6"/>
  <c r="G713" i="6"/>
  <c r="E713" i="6"/>
  <c r="B713" i="6"/>
  <c r="C713" i="6" s="1"/>
  <c r="A713" i="6"/>
  <c r="G712" i="6"/>
  <c r="I712" i="6" s="1"/>
  <c r="E712" i="6"/>
  <c r="B712" i="6"/>
  <c r="C712" i="6" s="1"/>
  <c r="A712" i="6"/>
  <c r="G711" i="6"/>
  <c r="F711" i="6" s="1"/>
  <c r="E711" i="6"/>
  <c r="B711" i="6"/>
  <c r="C711" i="6" s="1"/>
  <c r="A711" i="6"/>
  <c r="G710" i="6"/>
  <c r="I710" i="6" s="1"/>
  <c r="E710" i="6"/>
  <c r="B710" i="6"/>
  <c r="C710" i="6" s="1"/>
  <c r="A710" i="6"/>
  <c r="G709" i="6"/>
  <c r="I709" i="6" s="1"/>
  <c r="E709" i="6"/>
  <c r="B709" i="6"/>
  <c r="C709" i="6" s="1"/>
  <c r="A709" i="6"/>
  <c r="G708" i="6"/>
  <c r="E708" i="6"/>
  <c r="B708" i="6"/>
  <c r="C708" i="6" s="1"/>
  <c r="A708" i="6"/>
  <c r="G707" i="6"/>
  <c r="I707" i="6" s="1"/>
  <c r="E707" i="6"/>
  <c r="B707" i="6"/>
  <c r="C707" i="6" s="1"/>
  <c r="A707" i="6"/>
  <c r="G706" i="6"/>
  <c r="I706" i="6" s="1"/>
  <c r="E706" i="6"/>
  <c r="B706" i="6"/>
  <c r="C706" i="6" s="1"/>
  <c r="A706" i="6"/>
  <c r="G705" i="6"/>
  <c r="H705" i="6" s="1"/>
  <c r="E705" i="6"/>
  <c r="B705" i="6"/>
  <c r="C705" i="6" s="1"/>
  <c r="A705" i="6"/>
  <c r="G704" i="6"/>
  <c r="I704" i="6" s="1"/>
  <c r="E704" i="6"/>
  <c r="B704" i="6"/>
  <c r="C704" i="6" s="1"/>
  <c r="A704" i="6"/>
  <c r="G703" i="6"/>
  <c r="E703" i="6"/>
  <c r="B703" i="6"/>
  <c r="C703" i="6" s="1"/>
  <c r="A703" i="6"/>
  <c r="G702" i="6"/>
  <c r="I702" i="6" s="1"/>
  <c r="E702" i="6"/>
  <c r="B702" i="6"/>
  <c r="C702" i="6" s="1"/>
  <c r="A702" i="6"/>
  <c r="G701" i="6"/>
  <c r="E701" i="6"/>
  <c r="B701" i="6"/>
  <c r="C701" i="6" s="1"/>
  <c r="A701" i="6"/>
  <c r="G700" i="6"/>
  <c r="E700" i="6"/>
  <c r="B700" i="6"/>
  <c r="C700" i="6" s="1"/>
  <c r="A700" i="6"/>
  <c r="G699" i="6"/>
  <c r="I699" i="6" s="1"/>
  <c r="E699" i="6"/>
  <c r="B699" i="6"/>
  <c r="C699" i="6" s="1"/>
  <c r="A699" i="6"/>
  <c r="G698" i="6"/>
  <c r="E698" i="6"/>
  <c r="B698" i="6"/>
  <c r="C698" i="6" s="1"/>
  <c r="A698" i="6"/>
  <c r="G697" i="6"/>
  <c r="E697" i="6"/>
  <c r="B697" i="6"/>
  <c r="C697" i="6" s="1"/>
  <c r="A697" i="6"/>
  <c r="G696" i="6"/>
  <c r="I696" i="6" s="1"/>
  <c r="E696" i="6"/>
  <c r="B696" i="6"/>
  <c r="C696" i="6" s="1"/>
  <c r="A696" i="6"/>
  <c r="G695" i="6"/>
  <c r="E695" i="6"/>
  <c r="B695" i="6"/>
  <c r="C695" i="6" s="1"/>
  <c r="A695" i="6"/>
  <c r="G694" i="6"/>
  <c r="I694" i="6" s="1"/>
  <c r="E694" i="6"/>
  <c r="B694" i="6"/>
  <c r="C694" i="6" s="1"/>
  <c r="A694" i="6"/>
  <c r="G693" i="6"/>
  <c r="E693" i="6"/>
  <c r="B693" i="6"/>
  <c r="C693" i="6" s="1"/>
  <c r="A693" i="6"/>
  <c r="G692" i="6"/>
  <c r="E692" i="6"/>
  <c r="B692" i="6"/>
  <c r="C692" i="6" s="1"/>
  <c r="A692" i="6"/>
  <c r="G691" i="6"/>
  <c r="I691" i="6" s="1"/>
  <c r="E691" i="6"/>
  <c r="B691" i="6"/>
  <c r="C691" i="6" s="1"/>
  <c r="A691" i="6"/>
  <c r="G690" i="6"/>
  <c r="E690" i="6"/>
  <c r="B690" i="6"/>
  <c r="C690" i="6" s="1"/>
  <c r="A690" i="6"/>
  <c r="G689" i="6"/>
  <c r="E689" i="6"/>
  <c r="B689" i="6"/>
  <c r="C689" i="6" s="1"/>
  <c r="A689" i="6"/>
  <c r="G688" i="6"/>
  <c r="I688" i="6" s="1"/>
  <c r="E688" i="6"/>
  <c r="B688" i="6"/>
  <c r="C688" i="6" s="1"/>
  <c r="A688" i="6"/>
  <c r="G687" i="6"/>
  <c r="H687" i="6" s="1"/>
  <c r="E687" i="6"/>
  <c r="B687" i="6"/>
  <c r="C687" i="6" s="1"/>
  <c r="A687" i="6"/>
  <c r="G686" i="6"/>
  <c r="I686" i="6" s="1"/>
  <c r="E686" i="6"/>
  <c r="B686" i="6"/>
  <c r="C686" i="6" s="1"/>
  <c r="A686" i="6"/>
  <c r="G685" i="6"/>
  <c r="E685" i="6"/>
  <c r="B685" i="6"/>
  <c r="C685" i="6" s="1"/>
  <c r="A685" i="6"/>
  <c r="G684" i="6"/>
  <c r="E684" i="6"/>
  <c r="B684" i="6"/>
  <c r="C684" i="6" s="1"/>
  <c r="A684" i="6"/>
  <c r="G683" i="6"/>
  <c r="I683" i="6" s="1"/>
  <c r="E683" i="6"/>
  <c r="B683" i="6"/>
  <c r="C683" i="6" s="1"/>
  <c r="A683" i="6"/>
  <c r="G682" i="6"/>
  <c r="I682" i="6" s="1"/>
  <c r="E682" i="6"/>
  <c r="B682" i="6"/>
  <c r="C682" i="6" s="1"/>
  <c r="A682" i="6"/>
  <c r="G681" i="6"/>
  <c r="E681" i="6"/>
  <c r="B681" i="6"/>
  <c r="C681" i="6" s="1"/>
  <c r="A681" i="6"/>
  <c r="G680" i="6"/>
  <c r="I680" i="6" s="1"/>
  <c r="E680" i="6"/>
  <c r="B680" i="6"/>
  <c r="C680" i="6" s="1"/>
  <c r="A680" i="6"/>
  <c r="G679" i="6"/>
  <c r="F679" i="6" s="1"/>
  <c r="E679" i="6"/>
  <c r="B679" i="6"/>
  <c r="C679" i="6" s="1"/>
  <c r="A679" i="6"/>
  <c r="G678" i="6"/>
  <c r="I678" i="6" s="1"/>
  <c r="E678" i="6"/>
  <c r="B678" i="6"/>
  <c r="C678" i="6" s="1"/>
  <c r="A678" i="6"/>
  <c r="G677" i="6"/>
  <c r="I677" i="6" s="1"/>
  <c r="E677" i="6"/>
  <c r="C677" i="6"/>
  <c r="B677" i="6"/>
  <c r="A677" i="6"/>
  <c r="G676" i="6"/>
  <c r="E676" i="6"/>
  <c r="B676" i="6"/>
  <c r="C676" i="6" s="1"/>
  <c r="A676" i="6"/>
  <c r="G675" i="6"/>
  <c r="I675" i="6" s="1"/>
  <c r="E675" i="6"/>
  <c r="B675" i="6"/>
  <c r="C675" i="6" s="1"/>
  <c r="A675" i="6"/>
  <c r="G674" i="6"/>
  <c r="E674" i="6"/>
  <c r="B674" i="6"/>
  <c r="C674" i="6" s="1"/>
  <c r="A674" i="6"/>
  <c r="G673" i="6"/>
  <c r="H673" i="6" s="1"/>
  <c r="E673" i="6"/>
  <c r="B673" i="6"/>
  <c r="C673" i="6" s="1"/>
  <c r="A673" i="6"/>
  <c r="G672" i="6"/>
  <c r="I672" i="6" s="1"/>
  <c r="E672" i="6"/>
  <c r="B672" i="6"/>
  <c r="C672" i="6" s="1"/>
  <c r="A672" i="6"/>
  <c r="G671" i="6"/>
  <c r="H671" i="6" s="1"/>
  <c r="E671" i="6"/>
  <c r="B671" i="6"/>
  <c r="C671" i="6" s="1"/>
  <c r="A671" i="6"/>
  <c r="G670" i="6"/>
  <c r="I670" i="6" s="1"/>
  <c r="E670" i="6"/>
  <c r="B670" i="6"/>
  <c r="C670" i="6" s="1"/>
  <c r="A670" i="6"/>
  <c r="G669" i="6"/>
  <c r="E669" i="6"/>
  <c r="B669" i="6"/>
  <c r="C669" i="6" s="1"/>
  <c r="A669" i="6"/>
  <c r="G668" i="6"/>
  <c r="I668" i="6" s="1"/>
  <c r="E668" i="6"/>
  <c r="B668" i="6"/>
  <c r="C668" i="6" s="1"/>
  <c r="A668" i="6"/>
  <c r="G667" i="6"/>
  <c r="I667" i="6" s="1"/>
  <c r="E667" i="6"/>
  <c r="B667" i="6"/>
  <c r="C667" i="6" s="1"/>
  <c r="A667" i="6"/>
  <c r="G666" i="6"/>
  <c r="I666" i="6" s="1"/>
  <c r="E666" i="6"/>
  <c r="B666" i="6"/>
  <c r="C666" i="6" s="1"/>
  <c r="A666" i="6"/>
  <c r="G665" i="6"/>
  <c r="H665" i="6" s="1"/>
  <c r="E665" i="6"/>
  <c r="B665" i="6"/>
  <c r="C665" i="6" s="1"/>
  <c r="A665" i="6"/>
  <c r="G664" i="6"/>
  <c r="I664" i="6" s="1"/>
  <c r="E664" i="6"/>
  <c r="B664" i="6"/>
  <c r="C664" i="6" s="1"/>
  <c r="A664" i="6"/>
  <c r="G663" i="6"/>
  <c r="E663" i="6"/>
  <c r="B663" i="6"/>
  <c r="C663" i="6" s="1"/>
  <c r="A663" i="6"/>
  <c r="G662" i="6"/>
  <c r="I662" i="6" s="1"/>
  <c r="E662" i="6"/>
  <c r="B662" i="6"/>
  <c r="C662" i="6" s="1"/>
  <c r="A662" i="6"/>
  <c r="G661" i="6"/>
  <c r="E661" i="6"/>
  <c r="B661" i="6"/>
  <c r="C661" i="6" s="1"/>
  <c r="A661" i="6"/>
  <c r="G660" i="6"/>
  <c r="E660" i="6"/>
  <c r="B660" i="6"/>
  <c r="C660" i="6" s="1"/>
  <c r="A660" i="6"/>
  <c r="G659" i="6"/>
  <c r="I659" i="6" s="1"/>
  <c r="E659" i="6"/>
  <c r="B659" i="6"/>
  <c r="C659" i="6" s="1"/>
  <c r="A659" i="6"/>
  <c r="G658" i="6"/>
  <c r="I658" i="6" s="1"/>
  <c r="E658" i="6"/>
  <c r="B658" i="6"/>
  <c r="C658" i="6" s="1"/>
  <c r="A658" i="6"/>
  <c r="G657" i="6"/>
  <c r="E657" i="6"/>
  <c r="B657" i="6"/>
  <c r="C657" i="6" s="1"/>
  <c r="A657" i="6"/>
  <c r="G656" i="6"/>
  <c r="I656" i="6" s="1"/>
  <c r="E656" i="6"/>
  <c r="B656" i="6"/>
  <c r="C656" i="6" s="1"/>
  <c r="A656" i="6"/>
  <c r="G655" i="6"/>
  <c r="E655" i="6"/>
  <c r="B655" i="6"/>
  <c r="C655" i="6" s="1"/>
  <c r="A655" i="6"/>
  <c r="G654" i="6"/>
  <c r="I654" i="6" s="1"/>
  <c r="E654" i="6"/>
  <c r="B654" i="6"/>
  <c r="C654" i="6" s="1"/>
  <c r="A654" i="6"/>
  <c r="G653" i="6"/>
  <c r="E653" i="6"/>
  <c r="B653" i="6"/>
  <c r="C653" i="6" s="1"/>
  <c r="A653" i="6"/>
  <c r="G652" i="6"/>
  <c r="I652" i="6" s="1"/>
  <c r="E652" i="6"/>
  <c r="B652" i="6"/>
  <c r="C652" i="6" s="1"/>
  <c r="A652" i="6"/>
  <c r="G651" i="6"/>
  <c r="I651" i="6" s="1"/>
  <c r="E651" i="6"/>
  <c r="B651" i="6"/>
  <c r="C651" i="6" s="1"/>
  <c r="A651" i="6"/>
  <c r="G650" i="6"/>
  <c r="E650" i="6"/>
  <c r="B650" i="6"/>
  <c r="C650" i="6" s="1"/>
  <c r="A650" i="6"/>
  <c r="G649" i="6"/>
  <c r="H649" i="6" s="1"/>
  <c r="E649" i="6"/>
  <c r="B649" i="6"/>
  <c r="C649" i="6" s="1"/>
  <c r="A649" i="6"/>
  <c r="G648" i="6"/>
  <c r="I648" i="6" s="1"/>
  <c r="E648" i="6"/>
  <c r="B648" i="6"/>
  <c r="C648" i="6" s="1"/>
  <c r="A648" i="6"/>
  <c r="G647" i="6"/>
  <c r="I647" i="6" s="1"/>
  <c r="E647" i="6"/>
  <c r="B647" i="6"/>
  <c r="C647" i="6" s="1"/>
  <c r="A647" i="6"/>
  <c r="G646" i="6"/>
  <c r="I646" i="6" s="1"/>
  <c r="E646" i="6"/>
  <c r="B646" i="6"/>
  <c r="C646" i="6" s="1"/>
  <c r="A646" i="6"/>
  <c r="G645" i="6"/>
  <c r="H645" i="6" s="1"/>
  <c r="E645" i="6"/>
  <c r="B645" i="6"/>
  <c r="C645" i="6" s="1"/>
  <c r="A645" i="6"/>
  <c r="G644" i="6"/>
  <c r="I644" i="6" s="1"/>
  <c r="E644" i="6"/>
  <c r="B644" i="6"/>
  <c r="C644" i="6" s="1"/>
  <c r="A644" i="6"/>
  <c r="G643" i="6"/>
  <c r="I643" i="6" s="1"/>
  <c r="E643" i="6"/>
  <c r="B643" i="6"/>
  <c r="C643" i="6" s="1"/>
  <c r="A643" i="6"/>
  <c r="G642" i="6"/>
  <c r="I642" i="6" s="1"/>
  <c r="E642" i="6"/>
  <c r="B642" i="6"/>
  <c r="C642" i="6" s="1"/>
  <c r="A642" i="6"/>
  <c r="G641" i="6"/>
  <c r="I641" i="6" s="1"/>
  <c r="E641" i="6"/>
  <c r="B641" i="6"/>
  <c r="C641" i="6" s="1"/>
  <c r="A641" i="6"/>
  <c r="G640" i="6"/>
  <c r="I640" i="6" s="1"/>
  <c r="E640" i="6"/>
  <c r="B640" i="6"/>
  <c r="C640" i="6" s="1"/>
  <c r="A640" i="6"/>
  <c r="G639" i="6"/>
  <c r="E639" i="6"/>
  <c r="B639" i="6"/>
  <c r="C639" i="6" s="1"/>
  <c r="A639" i="6"/>
  <c r="G638" i="6"/>
  <c r="I638" i="6" s="1"/>
  <c r="E638" i="6"/>
  <c r="B638" i="6"/>
  <c r="C638" i="6" s="1"/>
  <c r="A638" i="6"/>
  <c r="G637" i="6"/>
  <c r="I637" i="6" s="1"/>
  <c r="E637" i="6"/>
  <c r="B637" i="6"/>
  <c r="C637" i="6" s="1"/>
  <c r="A637" i="6"/>
  <c r="G636" i="6"/>
  <c r="E636" i="6"/>
  <c r="B636" i="6"/>
  <c r="C636" i="6" s="1"/>
  <c r="A636" i="6"/>
  <c r="G635" i="6"/>
  <c r="I635" i="6" s="1"/>
  <c r="E635" i="6"/>
  <c r="B635" i="6"/>
  <c r="C635" i="6" s="1"/>
  <c r="A635" i="6"/>
  <c r="G634" i="6"/>
  <c r="I634" i="6" s="1"/>
  <c r="E634" i="6"/>
  <c r="B634" i="6"/>
  <c r="C634" i="6" s="1"/>
  <c r="A634" i="6"/>
  <c r="G633" i="6"/>
  <c r="H633" i="6" s="1"/>
  <c r="E633" i="6"/>
  <c r="B633" i="6"/>
  <c r="C633" i="6" s="1"/>
  <c r="A633" i="6"/>
  <c r="G632" i="6"/>
  <c r="I632" i="6" s="1"/>
  <c r="E632" i="6"/>
  <c r="B632" i="6"/>
  <c r="C632" i="6" s="1"/>
  <c r="A632" i="6"/>
  <c r="G631" i="6"/>
  <c r="I631" i="6" s="1"/>
  <c r="E631" i="6"/>
  <c r="B631" i="6"/>
  <c r="C631" i="6" s="1"/>
  <c r="A631" i="6"/>
  <c r="G630" i="6"/>
  <c r="I630" i="6" s="1"/>
  <c r="E630" i="6"/>
  <c r="B630" i="6"/>
  <c r="C630" i="6" s="1"/>
  <c r="A630" i="6"/>
  <c r="G629" i="6"/>
  <c r="F629" i="6" s="1"/>
  <c r="E629" i="6"/>
  <c r="B629" i="6"/>
  <c r="C629" i="6" s="1"/>
  <c r="A629" i="6"/>
  <c r="G628" i="6"/>
  <c r="E628" i="6"/>
  <c r="B628" i="6"/>
  <c r="C628" i="6" s="1"/>
  <c r="A628" i="6"/>
  <c r="G627" i="6"/>
  <c r="I627" i="6" s="1"/>
  <c r="E627" i="6"/>
  <c r="B627" i="6"/>
  <c r="C627" i="6" s="1"/>
  <c r="A627" i="6"/>
  <c r="G626" i="6"/>
  <c r="I626" i="6" s="1"/>
  <c r="E626" i="6"/>
  <c r="B626" i="6"/>
  <c r="C626" i="6" s="1"/>
  <c r="A626" i="6"/>
  <c r="G625" i="6"/>
  <c r="E625" i="6"/>
  <c r="B625" i="6"/>
  <c r="C625" i="6" s="1"/>
  <c r="A625" i="6"/>
  <c r="G624" i="6"/>
  <c r="I624" i="6" s="1"/>
  <c r="E624" i="6"/>
  <c r="B624" i="6"/>
  <c r="C624" i="6" s="1"/>
  <c r="A624" i="6"/>
  <c r="G623" i="6"/>
  <c r="H623" i="6" s="1"/>
  <c r="E623" i="6"/>
  <c r="B623" i="6"/>
  <c r="C623" i="6" s="1"/>
  <c r="A623" i="6"/>
  <c r="G622" i="6"/>
  <c r="I622" i="6" s="1"/>
  <c r="E622" i="6"/>
  <c r="B622" i="6"/>
  <c r="C622" i="6" s="1"/>
  <c r="A622" i="6"/>
  <c r="G621" i="6"/>
  <c r="E621" i="6"/>
  <c r="B621" i="6"/>
  <c r="C621" i="6" s="1"/>
  <c r="A621" i="6"/>
  <c r="G620" i="6"/>
  <c r="E620" i="6"/>
  <c r="B620" i="6"/>
  <c r="C620" i="6" s="1"/>
  <c r="A620" i="6"/>
  <c r="G619" i="6"/>
  <c r="I619" i="6" s="1"/>
  <c r="E619" i="6"/>
  <c r="B619" i="6"/>
  <c r="C619" i="6" s="1"/>
  <c r="A619" i="6"/>
  <c r="G618" i="6"/>
  <c r="E618" i="6"/>
  <c r="B618" i="6"/>
  <c r="C618" i="6" s="1"/>
  <c r="A618" i="6"/>
  <c r="G617" i="6"/>
  <c r="E617" i="6"/>
  <c r="B617" i="6"/>
  <c r="C617" i="6" s="1"/>
  <c r="A617" i="6"/>
  <c r="G616" i="6"/>
  <c r="I616" i="6" s="1"/>
  <c r="E616" i="6"/>
  <c r="B616" i="6"/>
  <c r="C616" i="6" s="1"/>
  <c r="A616" i="6"/>
  <c r="G615" i="6"/>
  <c r="I615" i="6" s="1"/>
  <c r="E615" i="6"/>
  <c r="B615" i="6"/>
  <c r="C615" i="6" s="1"/>
  <c r="A615" i="6"/>
  <c r="G614" i="6"/>
  <c r="I614" i="6" s="1"/>
  <c r="E614" i="6"/>
  <c r="B614" i="6"/>
  <c r="C614" i="6" s="1"/>
  <c r="A614" i="6"/>
  <c r="G613" i="6"/>
  <c r="E613" i="6"/>
  <c r="B613" i="6"/>
  <c r="C613" i="6" s="1"/>
  <c r="A613" i="6"/>
  <c r="G612" i="6"/>
  <c r="I612" i="6" s="1"/>
  <c r="E612" i="6"/>
  <c r="B612" i="6"/>
  <c r="C612" i="6" s="1"/>
  <c r="A612" i="6"/>
  <c r="G611" i="6"/>
  <c r="I611" i="6" s="1"/>
  <c r="E611" i="6"/>
  <c r="B611" i="6"/>
  <c r="C611" i="6" s="1"/>
  <c r="A611" i="6"/>
  <c r="G610" i="6"/>
  <c r="E610" i="6"/>
  <c r="B610" i="6"/>
  <c r="C610" i="6" s="1"/>
  <c r="A610" i="6"/>
  <c r="G609" i="6"/>
  <c r="H609" i="6" s="1"/>
  <c r="E609" i="6"/>
  <c r="B609" i="6"/>
  <c r="C609" i="6" s="1"/>
  <c r="A609" i="6"/>
  <c r="G608" i="6"/>
  <c r="I608" i="6" s="1"/>
  <c r="E608" i="6"/>
  <c r="B608" i="6"/>
  <c r="C608" i="6" s="1"/>
  <c r="A608" i="6"/>
  <c r="G607" i="6"/>
  <c r="H607" i="6" s="1"/>
  <c r="E607" i="6"/>
  <c r="B607" i="6"/>
  <c r="C607" i="6" s="1"/>
  <c r="A607" i="6"/>
  <c r="G606" i="6"/>
  <c r="I606" i="6" s="1"/>
  <c r="E606" i="6"/>
  <c r="B606" i="6"/>
  <c r="C606" i="6" s="1"/>
  <c r="A606" i="6"/>
  <c r="G605" i="6"/>
  <c r="F605" i="6" s="1"/>
  <c r="E605" i="6"/>
  <c r="B605" i="6"/>
  <c r="C605" i="6" s="1"/>
  <c r="A605" i="6"/>
  <c r="G604" i="6"/>
  <c r="E604" i="6"/>
  <c r="B604" i="6"/>
  <c r="C604" i="6" s="1"/>
  <c r="A604" i="6"/>
  <c r="G603" i="6"/>
  <c r="E603" i="6"/>
  <c r="B603" i="6"/>
  <c r="C603" i="6" s="1"/>
  <c r="A603" i="6"/>
  <c r="G602" i="6"/>
  <c r="E602" i="6"/>
  <c r="B602" i="6"/>
  <c r="C602" i="6" s="1"/>
  <c r="A602" i="6"/>
  <c r="G601" i="6"/>
  <c r="H601" i="6" s="1"/>
  <c r="E601" i="6"/>
  <c r="B601" i="6"/>
  <c r="C601" i="6" s="1"/>
  <c r="A601" i="6"/>
  <c r="G600" i="6"/>
  <c r="E600" i="6"/>
  <c r="B600" i="6"/>
  <c r="C600" i="6" s="1"/>
  <c r="A600" i="6"/>
  <c r="G599" i="6"/>
  <c r="E599" i="6"/>
  <c r="B599" i="6"/>
  <c r="C599" i="6" s="1"/>
  <c r="A599" i="6"/>
  <c r="G598" i="6"/>
  <c r="E598" i="6"/>
  <c r="B598" i="6"/>
  <c r="C598" i="6" s="1"/>
  <c r="A598" i="6"/>
  <c r="G597" i="6"/>
  <c r="E597" i="6"/>
  <c r="B597" i="6"/>
  <c r="C597" i="6" s="1"/>
  <c r="A597" i="6"/>
  <c r="G596" i="6"/>
  <c r="E596" i="6"/>
  <c r="B596" i="6"/>
  <c r="C596" i="6" s="1"/>
  <c r="A596" i="6"/>
  <c r="G595" i="6"/>
  <c r="E595" i="6"/>
  <c r="B595" i="6"/>
  <c r="C595" i="6" s="1"/>
  <c r="A595" i="6"/>
  <c r="G594" i="6"/>
  <c r="F594" i="6" s="1"/>
  <c r="E594" i="6"/>
  <c r="B594" i="6"/>
  <c r="C594" i="6" s="1"/>
  <c r="A594" i="6"/>
  <c r="G593" i="6"/>
  <c r="E593" i="6"/>
  <c r="B593" i="6"/>
  <c r="C593" i="6" s="1"/>
  <c r="A593" i="6"/>
  <c r="G592" i="6"/>
  <c r="E592" i="6"/>
  <c r="B592" i="6"/>
  <c r="C592" i="6" s="1"/>
  <c r="A592" i="6"/>
  <c r="G591" i="6"/>
  <c r="E591" i="6"/>
  <c r="B591" i="6"/>
  <c r="C591" i="6" s="1"/>
  <c r="A591" i="6"/>
  <c r="G590" i="6"/>
  <c r="F590" i="6" s="1"/>
  <c r="E590" i="6"/>
  <c r="B590" i="6"/>
  <c r="C590" i="6" s="1"/>
  <c r="A590" i="6"/>
  <c r="G589" i="6"/>
  <c r="F589" i="6" s="1"/>
  <c r="E589" i="6"/>
  <c r="B589" i="6"/>
  <c r="C589" i="6" s="1"/>
  <c r="A589" i="6"/>
  <c r="G588" i="6"/>
  <c r="E588" i="6"/>
  <c r="B588" i="6"/>
  <c r="C588" i="6" s="1"/>
  <c r="A588" i="6"/>
  <c r="G587" i="6"/>
  <c r="E587" i="6"/>
  <c r="B587" i="6"/>
  <c r="C587" i="6" s="1"/>
  <c r="A587" i="6"/>
  <c r="G586" i="6"/>
  <c r="F586" i="6" s="1"/>
  <c r="E586" i="6"/>
  <c r="B586" i="6"/>
  <c r="C586" i="6" s="1"/>
  <c r="A586" i="6"/>
  <c r="G585" i="6"/>
  <c r="H585" i="6" s="1"/>
  <c r="E585" i="6"/>
  <c r="B585" i="6"/>
  <c r="C585" i="6" s="1"/>
  <c r="A585" i="6"/>
  <c r="G584" i="6"/>
  <c r="I584" i="6" s="1"/>
  <c r="E584" i="6"/>
  <c r="B584" i="6"/>
  <c r="C584" i="6" s="1"/>
  <c r="A584" i="6"/>
  <c r="G583" i="6"/>
  <c r="E583" i="6"/>
  <c r="B583" i="6"/>
  <c r="C583" i="6" s="1"/>
  <c r="A583" i="6"/>
  <c r="G582" i="6"/>
  <c r="F582" i="6" s="1"/>
  <c r="E582" i="6"/>
  <c r="B582" i="6"/>
  <c r="C582" i="6" s="1"/>
  <c r="A582" i="6"/>
  <c r="G581" i="6"/>
  <c r="I581" i="6" s="1"/>
  <c r="E581" i="6"/>
  <c r="B581" i="6"/>
  <c r="C581" i="6" s="1"/>
  <c r="A581" i="6"/>
  <c r="G580" i="6"/>
  <c r="E580" i="6"/>
  <c r="B580" i="6"/>
  <c r="C580" i="6" s="1"/>
  <c r="A580" i="6"/>
  <c r="G579" i="6"/>
  <c r="I579" i="6" s="1"/>
  <c r="E579" i="6"/>
  <c r="B579" i="6"/>
  <c r="C579" i="6" s="1"/>
  <c r="A579" i="6"/>
  <c r="G578" i="6"/>
  <c r="F578" i="6" s="1"/>
  <c r="E578" i="6"/>
  <c r="B578" i="6"/>
  <c r="C578" i="6" s="1"/>
  <c r="A578" i="6"/>
  <c r="G577" i="6"/>
  <c r="H577" i="6" s="1"/>
  <c r="E577" i="6"/>
  <c r="B577" i="6"/>
  <c r="C577" i="6" s="1"/>
  <c r="A577" i="6"/>
  <c r="G576" i="6"/>
  <c r="I576" i="6" s="1"/>
  <c r="E576" i="6"/>
  <c r="B576" i="6"/>
  <c r="C576" i="6" s="1"/>
  <c r="A576" i="6"/>
  <c r="G575" i="6"/>
  <c r="I575" i="6" s="1"/>
  <c r="E575" i="6"/>
  <c r="B575" i="6"/>
  <c r="C575" i="6" s="1"/>
  <c r="A575" i="6"/>
  <c r="G574" i="6"/>
  <c r="F574" i="6" s="1"/>
  <c r="E574" i="6"/>
  <c r="B574" i="6"/>
  <c r="C574" i="6" s="1"/>
  <c r="A574" i="6"/>
  <c r="G573" i="6"/>
  <c r="E573" i="6"/>
  <c r="B573" i="6"/>
  <c r="C573" i="6" s="1"/>
  <c r="A573" i="6"/>
  <c r="G572" i="6"/>
  <c r="H572" i="6" s="1"/>
  <c r="E572" i="6"/>
  <c r="B572" i="6"/>
  <c r="C572" i="6" s="1"/>
  <c r="A572" i="6"/>
  <c r="G571" i="6"/>
  <c r="I571" i="6" s="1"/>
  <c r="E571" i="6"/>
  <c r="B571" i="6"/>
  <c r="C571" i="6" s="1"/>
  <c r="A571" i="6"/>
  <c r="G570" i="6"/>
  <c r="F570" i="6" s="1"/>
  <c r="E570" i="6"/>
  <c r="B570" i="6"/>
  <c r="C570" i="6" s="1"/>
  <c r="A570" i="6"/>
  <c r="G569" i="6"/>
  <c r="E569" i="6"/>
  <c r="B569" i="6"/>
  <c r="C569" i="6" s="1"/>
  <c r="A569" i="6"/>
  <c r="G568" i="6"/>
  <c r="E568" i="6"/>
  <c r="B568" i="6"/>
  <c r="C568" i="6" s="1"/>
  <c r="A568" i="6"/>
  <c r="G567" i="6"/>
  <c r="F567" i="6" s="1"/>
  <c r="E567" i="6"/>
  <c r="B567" i="6"/>
  <c r="C567" i="6" s="1"/>
  <c r="A567" i="6"/>
  <c r="G566" i="6"/>
  <c r="F566" i="6" s="1"/>
  <c r="E566" i="6"/>
  <c r="B566" i="6"/>
  <c r="C566" i="6" s="1"/>
  <c r="A566" i="6"/>
  <c r="G565" i="6"/>
  <c r="E565" i="6"/>
  <c r="B565" i="6"/>
  <c r="C565" i="6" s="1"/>
  <c r="A565" i="6"/>
  <c r="G564" i="6"/>
  <c r="H564" i="6" s="1"/>
  <c r="E564" i="6"/>
  <c r="B564" i="6"/>
  <c r="C564" i="6" s="1"/>
  <c r="A564" i="6"/>
  <c r="G563" i="6"/>
  <c r="E563" i="6"/>
  <c r="B563" i="6"/>
  <c r="C563" i="6" s="1"/>
  <c r="A563" i="6"/>
  <c r="G562" i="6"/>
  <c r="F562" i="6" s="1"/>
  <c r="E562" i="6"/>
  <c r="B562" i="6"/>
  <c r="C562" i="6" s="1"/>
  <c r="A562" i="6"/>
  <c r="G561" i="6"/>
  <c r="I561" i="6" s="1"/>
  <c r="E561" i="6"/>
  <c r="B561" i="6"/>
  <c r="C561" i="6" s="1"/>
  <c r="A561" i="6"/>
  <c r="G560" i="6"/>
  <c r="I560" i="6" s="1"/>
  <c r="E560" i="6"/>
  <c r="B560" i="6"/>
  <c r="C560" i="6" s="1"/>
  <c r="A560" i="6"/>
  <c r="G559" i="6"/>
  <c r="E559" i="6"/>
  <c r="B559" i="6"/>
  <c r="C559" i="6" s="1"/>
  <c r="A559" i="6"/>
  <c r="G558" i="6"/>
  <c r="E558" i="6"/>
  <c r="B558" i="6"/>
  <c r="C558" i="6" s="1"/>
  <c r="A558" i="6"/>
  <c r="G557" i="6"/>
  <c r="E557" i="6"/>
  <c r="B557" i="6"/>
  <c r="C557" i="6" s="1"/>
  <c r="A557" i="6"/>
  <c r="G556" i="6"/>
  <c r="E556" i="6"/>
  <c r="B556" i="6"/>
  <c r="C556" i="6" s="1"/>
  <c r="A556" i="6"/>
  <c r="G555" i="6"/>
  <c r="H555" i="6" s="1"/>
  <c r="E555" i="6"/>
  <c r="B555" i="6"/>
  <c r="C555" i="6" s="1"/>
  <c r="A555" i="6"/>
  <c r="G554" i="6"/>
  <c r="F554" i="6" s="1"/>
  <c r="E554" i="6"/>
  <c r="B554" i="6"/>
  <c r="C554" i="6" s="1"/>
  <c r="A554" i="6"/>
  <c r="G553" i="6"/>
  <c r="H553" i="6" s="1"/>
  <c r="E553" i="6"/>
  <c r="B553" i="6"/>
  <c r="C553" i="6" s="1"/>
  <c r="A553" i="6"/>
  <c r="G552" i="6"/>
  <c r="E552" i="6"/>
  <c r="B552" i="6"/>
  <c r="C552" i="6" s="1"/>
  <c r="A552" i="6"/>
  <c r="G551" i="6"/>
  <c r="E551" i="6"/>
  <c r="B551" i="6"/>
  <c r="C551" i="6" s="1"/>
  <c r="A551" i="6"/>
  <c r="G550" i="6"/>
  <c r="F550" i="6" s="1"/>
  <c r="E550" i="6"/>
  <c r="B550" i="6"/>
  <c r="C550" i="6" s="1"/>
  <c r="A550" i="6"/>
  <c r="G549" i="6"/>
  <c r="F549" i="6" s="1"/>
  <c r="E549" i="6"/>
  <c r="B549" i="6"/>
  <c r="C549" i="6" s="1"/>
  <c r="A549" i="6"/>
  <c r="G548" i="6"/>
  <c r="E548" i="6"/>
  <c r="B548" i="6"/>
  <c r="C548" i="6" s="1"/>
  <c r="A548" i="6"/>
  <c r="G547" i="6"/>
  <c r="F547" i="6" s="1"/>
  <c r="E547" i="6"/>
  <c r="B547" i="6"/>
  <c r="C547" i="6" s="1"/>
  <c r="A547" i="6"/>
  <c r="G546" i="6"/>
  <c r="H546" i="6" s="1"/>
  <c r="E546" i="6"/>
  <c r="B546" i="6"/>
  <c r="C546" i="6" s="1"/>
  <c r="A546" i="6"/>
  <c r="G545" i="6"/>
  <c r="E545" i="6"/>
  <c r="B545" i="6"/>
  <c r="C545" i="6" s="1"/>
  <c r="A545" i="6"/>
  <c r="G544" i="6"/>
  <c r="H544" i="6" s="1"/>
  <c r="E544" i="6"/>
  <c r="B544" i="6"/>
  <c r="C544" i="6" s="1"/>
  <c r="A544" i="6"/>
  <c r="G543" i="6"/>
  <c r="E543" i="6"/>
  <c r="B543" i="6"/>
  <c r="C543" i="6" s="1"/>
  <c r="A543" i="6"/>
  <c r="G542" i="6"/>
  <c r="F542" i="6" s="1"/>
  <c r="E542" i="6"/>
  <c r="B542" i="6"/>
  <c r="C542" i="6" s="1"/>
  <c r="A542" i="6"/>
  <c r="G541" i="6"/>
  <c r="F541" i="6" s="1"/>
  <c r="E541" i="6"/>
  <c r="B541" i="6"/>
  <c r="C541" i="6" s="1"/>
  <c r="A541" i="6"/>
  <c r="G540" i="6"/>
  <c r="E540" i="6"/>
  <c r="B540" i="6"/>
  <c r="C540" i="6" s="1"/>
  <c r="A540" i="6"/>
  <c r="G539" i="6"/>
  <c r="I539" i="6" s="1"/>
  <c r="E539" i="6"/>
  <c r="B539" i="6"/>
  <c r="C539" i="6" s="1"/>
  <c r="A539" i="6"/>
  <c r="G538" i="6"/>
  <c r="E538" i="6"/>
  <c r="B538" i="6"/>
  <c r="C538" i="6" s="1"/>
  <c r="A538" i="6"/>
  <c r="G537" i="6"/>
  <c r="E537" i="6"/>
  <c r="B537" i="6"/>
  <c r="C537" i="6" s="1"/>
  <c r="A537" i="6"/>
  <c r="G536" i="6"/>
  <c r="H536" i="6" s="1"/>
  <c r="E536" i="6"/>
  <c r="B536" i="6"/>
  <c r="C536" i="6" s="1"/>
  <c r="A536" i="6"/>
  <c r="G535" i="6"/>
  <c r="E535" i="6"/>
  <c r="B535" i="6"/>
  <c r="C535" i="6" s="1"/>
  <c r="A535" i="6"/>
  <c r="G534" i="6"/>
  <c r="F534" i="6" s="1"/>
  <c r="E534" i="6"/>
  <c r="B534" i="6"/>
  <c r="C534" i="6" s="1"/>
  <c r="A534" i="6"/>
  <c r="G533" i="6"/>
  <c r="F533" i="6" s="1"/>
  <c r="E533" i="6"/>
  <c r="B533" i="6"/>
  <c r="C533" i="6" s="1"/>
  <c r="A533" i="6"/>
  <c r="G532" i="6"/>
  <c r="F532" i="6" s="1"/>
  <c r="E532" i="6"/>
  <c r="B532" i="6"/>
  <c r="C532" i="6" s="1"/>
  <c r="A532" i="6"/>
  <c r="G531" i="6"/>
  <c r="H531" i="6" s="1"/>
  <c r="E531" i="6"/>
  <c r="B531" i="6"/>
  <c r="C531" i="6" s="1"/>
  <c r="A531" i="6"/>
  <c r="G530" i="6"/>
  <c r="I530" i="6" s="1"/>
  <c r="E530" i="6"/>
  <c r="B530" i="6"/>
  <c r="C530" i="6" s="1"/>
  <c r="A530" i="6"/>
  <c r="G529" i="6"/>
  <c r="E529" i="6"/>
  <c r="B529" i="6"/>
  <c r="C529" i="6" s="1"/>
  <c r="A529" i="6"/>
  <c r="G528" i="6"/>
  <c r="H528" i="6" s="1"/>
  <c r="E528" i="6"/>
  <c r="B528" i="6"/>
  <c r="C528" i="6" s="1"/>
  <c r="A528" i="6"/>
  <c r="G527" i="6"/>
  <c r="E527" i="6"/>
  <c r="B527" i="6"/>
  <c r="C527" i="6" s="1"/>
  <c r="A527" i="6"/>
  <c r="G526" i="6"/>
  <c r="F526" i="6" s="1"/>
  <c r="E526" i="6"/>
  <c r="B526" i="6"/>
  <c r="C526" i="6" s="1"/>
  <c r="A526" i="6"/>
  <c r="G525" i="6"/>
  <c r="F525" i="6" s="1"/>
  <c r="E525" i="6"/>
  <c r="B525" i="6"/>
  <c r="C525" i="6" s="1"/>
  <c r="A525" i="6"/>
  <c r="G524" i="6"/>
  <c r="F524" i="6" s="1"/>
  <c r="E524" i="6"/>
  <c r="B524" i="6"/>
  <c r="C524" i="6" s="1"/>
  <c r="A524" i="6"/>
  <c r="G523" i="6"/>
  <c r="E523" i="6"/>
  <c r="B523" i="6"/>
  <c r="C523" i="6" s="1"/>
  <c r="A523" i="6"/>
  <c r="G522" i="6"/>
  <c r="I522" i="6" s="1"/>
  <c r="E522" i="6"/>
  <c r="B522" i="6"/>
  <c r="C522" i="6" s="1"/>
  <c r="A522" i="6"/>
  <c r="G521" i="6"/>
  <c r="E521" i="6"/>
  <c r="B521" i="6"/>
  <c r="C521" i="6" s="1"/>
  <c r="A521" i="6"/>
  <c r="G520" i="6"/>
  <c r="H520" i="6" s="1"/>
  <c r="E520" i="6"/>
  <c r="B520" i="6"/>
  <c r="C520" i="6" s="1"/>
  <c r="A520" i="6"/>
  <c r="G519" i="6"/>
  <c r="E519" i="6"/>
  <c r="B519" i="6"/>
  <c r="C519" i="6" s="1"/>
  <c r="A519" i="6"/>
  <c r="G518" i="6"/>
  <c r="F518" i="6" s="1"/>
  <c r="E518" i="6"/>
  <c r="B518" i="6"/>
  <c r="C518" i="6" s="1"/>
  <c r="A518" i="6"/>
  <c r="G517" i="6"/>
  <c r="F517" i="6" s="1"/>
  <c r="E517" i="6"/>
  <c r="B517" i="6"/>
  <c r="C517" i="6" s="1"/>
  <c r="A517" i="6"/>
  <c r="G516" i="6"/>
  <c r="F516" i="6" s="1"/>
  <c r="E516" i="6"/>
  <c r="B516" i="6"/>
  <c r="C516" i="6" s="1"/>
  <c r="A516" i="6"/>
  <c r="G515" i="6"/>
  <c r="E515" i="6"/>
  <c r="B515" i="6"/>
  <c r="C515" i="6" s="1"/>
  <c r="A515" i="6"/>
  <c r="G514" i="6"/>
  <c r="E514" i="6"/>
  <c r="B514" i="6"/>
  <c r="C514" i="6" s="1"/>
  <c r="A514" i="6"/>
  <c r="G513" i="6"/>
  <c r="E513" i="6"/>
  <c r="B513" i="6"/>
  <c r="C513" i="6" s="1"/>
  <c r="A513" i="6"/>
  <c r="G512" i="6"/>
  <c r="E512" i="6"/>
  <c r="B512" i="6"/>
  <c r="C512" i="6" s="1"/>
  <c r="A512" i="6"/>
  <c r="G511" i="6"/>
  <c r="E511" i="6"/>
  <c r="B511" i="6"/>
  <c r="C511" i="6" s="1"/>
  <c r="A511" i="6"/>
  <c r="G510" i="6"/>
  <c r="F510" i="6" s="1"/>
  <c r="E510" i="6"/>
  <c r="B510" i="6"/>
  <c r="C510" i="6" s="1"/>
  <c r="A510" i="6"/>
  <c r="G509" i="6"/>
  <c r="E509" i="6"/>
  <c r="B509" i="6"/>
  <c r="C509" i="6" s="1"/>
  <c r="A509" i="6"/>
  <c r="G508" i="6"/>
  <c r="F508" i="6" s="1"/>
  <c r="E508" i="6"/>
  <c r="B508" i="6"/>
  <c r="C508" i="6" s="1"/>
  <c r="A508" i="6"/>
  <c r="G507" i="6"/>
  <c r="E507" i="6"/>
  <c r="B507" i="6"/>
  <c r="C507" i="6" s="1"/>
  <c r="A507" i="6"/>
  <c r="G506" i="6"/>
  <c r="E506" i="6"/>
  <c r="B506" i="6"/>
  <c r="C506" i="6" s="1"/>
  <c r="A506" i="6"/>
  <c r="G505" i="6"/>
  <c r="E505" i="6"/>
  <c r="B505" i="6"/>
  <c r="C505" i="6" s="1"/>
  <c r="A505" i="6"/>
  <c r="G504" i="6"/>
  <c r="H504" i="6" s="1"/>
  <c r="E504" i="6"/>
  <c r="B504" i="6"/>
  <c r="C504" i="6" s="1"/>
  <c r="A504" i="6"/>
  <c r="G503" i="6"/>
  <c r="E503" i="6"/>
  <c r="B503" i="6"/>
  <c r="C503" i="6" s="1"/>
  <c r="A503" i="6"/>
  <c r="G502" i="6"/>
  <c r="F502" i="6" s="1"/>
  <c r="E502" i="6"/>
  <c r="B502" i="6"/>
  <c r="C502" i="6" s="1"/>
  <c r="A502" i="6"/>
  <c r="G501" i="6"/>
  <c r="F501" i="6" s="1"/>
  <c r="E501" i="6"/>
  <c r="C501" i="6"/>
  <c r="B501" i="6"/>
  <c r="A501" i="6"/>
  <c r="G500" i="6"/>
  <c r="F500" i="6" s="1"/>
  <c r="E500" i="6"/>
  <c r="B500" i="6"/>
  <c r="C500" i="6" s="1"/>
  <c r="A500" i="6"/>
  <c r="G499" i="6"/>
  <c r="F499" i="6" s="1"/>
  <c r="E499" i="6"/>
  <c r="B499" i="6"/>
  <c r="C499" i="6" s="1"/>
  <c r="A499" i="6"/>
  <c r="G498" i="6"/>
  <c r="E498" i="6"/>
  <c r="B498" i="6"/>
  <c r="C498" i="6" s="1"/>
  <c r="A498" i="6"/>
  <c r="G497" i="6"/>
  <c r="E497" i="6"/>
  <c r="B497" i="6"/>
  <c r="C497" i="6" s="1"/>
  <c r="A497" i="6"/>
  <c r="G496" i="6"/>
  <c r="E496" i="6"/>
  <c r="B496" i="6"/>
  <c r="C496" i="6" s="1"/>
  <c r="A496" i="6"/>
  <c r="G495" i="6"/>
  <c r="E495" i="6"/>
  <c r="B495" i="6"/>
  <c r="C495" i="6" s="1"/>
  <c r="A495" i="6"/>
  <c r="G494" i="6"/>
  <c r="F494" i="6" s="1"/>
  <c r="E494" i="6"/>
  <c r="B494" i="6"/>
  <c r="C494" i="6" s="1"/>
  <c r="A494" i="6"/>
  <c r="G493" i="6"/>
  <c r="F493" i="6" s="1"/>
  <c r="E493" i="6"/>
  <c r="B493" i="6"/>
  <c r="C493" i="6" s="1"/>
  <c r="A493" i="6"/>
  <c r="G492" i="6"/>
  <c r="F492" i="6" s="1"/>
  <c r="E492" i="6"/>
  <c r="B492" i="6"/>
  <c r="C492" i="6" s="1"/>
  <c r="A492" i="6"/>
  <c r="G491" i="6"/>
  <c r="I491" i="6" s="1"/>
  <c r="E491" i="6"/>
  <c r="B491" i="6"/>
  <c r="C491" i="6" s="1"/>
  <c r="A491" i="6"/>
  <c r="G490" i="6"/>
  <c r="I490" i="6" s="1"/>
  <c r="E490" i="6"/>
  <c r="B490" i="6"/>
  <c r="C490" i="6" s="1"/>
  <c r="A490" i="6"/>
  <c r="G489" i="6"/>
  <c r="E489" i="6"/>
  <c r="B489" i="6"/>
  <c r="C489" i="6" s="1"/>
  <c r="A489" i="6"/>
  <c r="G488" i="6"/>
  <c r="E488" i="6"/>
  <c r="B488" i="6"/>
  <c r="C488" i="6" s="1"/>
  <c r="A488" i="6"/>
  <c r="G487" i="6"/>
  <c r="E487" i="6"/>
  <c r="B487" i="6"/>
  <c r="C487" i="6" s="1"/>
  <c r="A487" i="6"/>
  <c r="G486" i="6"/>
  <c r="E486" i="6"/>
  <c r="B486" i="6"/>
  <c r="C486" i="6" s="1"/>
  <c r="A486" i="6"/>
  <c r="G485" i="6"/>
  <c r="H485" i="6" s="1"/>
  <c r="E485" i="6"/>
  <c r="B485" i="6"/>
  <c r="C485" i="6" s="1"/>
  <c r="A485" i="6"/>
  <c r="G484" i="6"/>
  <c r="E484" i="6"/>
  <c r="B484" i="6"/>
  <c r="C484" i="6" s="1"/>
  <c r="A484" i="6"/>
  <c r="G483" i="6"/>
  <c r="H483" i="6" s="1"/>
  <c r="E483" i="6"/>
  <c r="B483" i="6"/>
  <c r="C483" i="6" s="1"/>
  <c r="A483" i="6"/>
  <c r="G482" i="6"/>
  <c r="H482" i="6" s="1"/>
  <c r="E482" i="6"/>
  <c r="B482" i="6"/>
  <c r="C482" i="6" s="1"/>
  <c r="A482" i="6"/>
  <c r="G481" i="6"/>
  <c r="E481" i="6"/>
  <c r="B481" i="6"/>
  <c r="C481" i="6" s="1"/>
  <c r="A481" i="6"/>
  <c r="G480" i="6"/>
  <c r="E480" i="6"/>
  <c r="B480" i="6"/>
  <c r="C480" i="6" s="1"/>
  <c r="A480" i="6"/>
  <c r="G479" i="6"/>
  <c r="E479" i="6"/>
  <c r="B479" i="6"/>
  <c r="C479" i="6" s="1"/>
  <c r="A479" i="6"/>
  <c r="G478" i="6"/>
  <c r="I478" i="6" s="1"/>
  <c r="E478" i="6"/>
  <c r="B478" i="6"/>
  <c r="C478" i="6" s="1"/>
  <c r="A478" i="6"/>
  <c r="G477" i="6"/>
  <c r="E477" i="6"/>
  <c r="B477" i="6"/>
  <c r="C477" i="6" s="1"/>
  <c r="A477" i="6"/>
  <c r="G476" i="6"/>
  <c r="E476" i="6"/>
  <c r="B476" i="6"/>
  <c r="C476" i="6" s="1"/>
  <c r="A476" i="6"/>
  <c r="G475" i="6"/>
  <c r="E475" i="6"/>
  <c r="C475" i="6"/>
  <c r="B475" i="6"/>
  <c r="A475" i="6"/>
  <c r="G474" i="6"/>
  <c r="I474" i="6" s="1"/>
  <c r="E474" i="6"/>
  <c r="B474" i="6"/>
  <c r="C474" i="6" s="1"/>
  <c r="A474" i="6"/>
  <c r="G473" i="6"/>
  <c r="E473" i="6"/>
  <c r="B473" i="6"/>
  <c r="C473" i="6" s="1"/>
  <c r="A473" i="6"/>
  <c r="G472" i="6"/>
  <c r="E472" i="6"/>
  <c r="B472" i="6"/>
  <c r="C472" i="6" s="1"/>
  <c r="A472" i="6"/>
  <c r="G471" i="6"/>
  <c r="E471" i="6"/>
  <c r="B471" i="6"/>
  <c r="C471" i="6" s="1"/>
  <c r="A471" i="6"/>
  <c r="G470" i="6"/>
  <c r="I470" i="6" s="1"/>
  <c r="E470" i="6"/>
  <c r="B470" i="6"/>
  <c r="C470" i="6" s="1"/>
  <c r="A470" i="6"/>
  <c r="G469" i="6"/>
  <c r="E469" i="6"/>
  <c r="B469" i="6"/>
  <c r="C469" i="6" s="1"/>
  <c r="A469" i="6"/>
  <c r="G468" i="6"/>
  <c r="E468" i="6"/>
  <c r="B468" i="6"/>
  <c r="C468" i="6" s="1"/>
  <c r="A468" i="6"/>
  <c r="G467" i="6"/>
  <c r="E467" i="6"/>
  <c r="B467" i="6"/>
  <c r="C467" i="6" s="1"/>
  <c r="A467" i="6"/>
  <c r="G466" i="6"/>
  <c r="I466" i="6" s="1"/>
  <c r="E466" i="6"/>
  <c r="B466" i="6"/>
  <c r="C466" i="6" s="1"/>
  <c r="A466" i="6"/>
  <c r="G465" i="6"/>
  <c r="E465" i="6"/>
  <c r="B465" i="6"/>
  <c r="C465" i="6" s="1"/>
  <c r="A465" i="6"/>
  <c r="G464" i="6"/>
  <c r="E464" i="6"/>
  <c r="B464" i="6"/>
  <c r="C464" i="6" s="1"/>
  <c r="A464" i="6"/>
  <c r="G463" i="6"/>
  <c r="E463" i="6"/>
  <c r="B463" i="6"/>
  <c r="C463" i="6" s="1"/>
  <c r="A463" i="6"/>
  <c r="G462" i="6"/>
  <c r="I462" i="6" s="1"/>
  <c r="E462" i="6"/>
  <c r="B462" i="6"/>
  <c r="C462" i="6" s="1"/>
  <c r="A462" i="6"/>
  <c r="G461" i="6"/>
  <c r="E461" i="6"/>
  <c r="B461" i="6"/>
  <c r="C461" i="6" s="1"/>
  <c r="A461" i="6"/>
  <c r="G460" i="6"/>
  <c r="E460" i="6"/>
  <c r="B460" i="6"/>
  <c r="C460" i="6" s="1"/>
  <c r="A460" i="6"/>
  <c r="G459" i="6"/>
  <c r="E459" i="6"/>
  <c r="B459" i="6"/>
  <c r="C459" i="6" s="1"/>
  <c r="A459" i="6"/>
  <c r="G458" i="6"/>
  <c r="I458" i="6" s="1"/>
  <c r="E458" i="6"/>
  <c r="B458" i="6"/>
  <c r="C458" i="6" s="1"/>
  <c r="A458" i="6"/>
  <c r="G457" i="6"/>
  <c r="E457" i="6"/>
  <c r="B457" i="6"/>
  <c r="C457" i="6" s="1"/>
  <c r="A457" i="6"/>
  <c r="G456" i="6"/>
  <c r="E456" i="6"/>
  <c r="B456" i="6"/>
  <c r="C456" i="6" s="1"/>
  <c r="A456" i="6"/>
  <c r="G455" i="6"/>
  <c r="E455" i="6"/>
  <c r="B455" i="6"/>
  <c r="C455" i="6" s="1"/>
  <c r="A455" i="6"/>
  <c r="G454" i="6"/>
  <c r="I454" i="6" s="1"/>
  <c r="E454" i="6"/>
  <c r="B454" i="6"/>
  <c r="C454" i="6" s="1"/>
  <c r="A454" i="6"/>
  <c r="G453" i="6"/>
  <c r="E453" i="6"/>
  <c r="B453" i="6"/>
  <c r="C453" i="6" s="1"/>
  <c r="A453" i="6"/>
  <c r="G452" i="6"/>
  <c r="E452" i="6"/>
  <c r="B452" i="6"/>
  <c r="C452" i="6" s="1"/>
  <c r="A452" i="6"/>
  <c r="G451" i="6"/>
  <c r="E451" i="6"/>
  <c r="B451" i="6"/>
  <c r="C451" i="6" s="1"/>
  <c r="A451" i="6"/>
  <c r="G450" i="6"/>
  <c r="I450" i="6" s="1"/>
  <c r="E450" i="6"/>
  <c r="B450" i="6"/>
  <c r="C450" i="6" s="1"/>
  <c r="A450" i="6"/>
  <c r="G449" i="6"/>
  <c r="E449" i="6"/>
  <c r="B449" i="6"/>
  <c r="C449" i="6" s="1"/>
  <c r="A449" i="6"/>
  <c r="G448" i="6"/>
  <c r="E448" i="6"/>
  <c r="B448" i="6"/>
  <c r="C448" i="6" s="1"/>
  <c r="A448" i="6"/>
  <c r="G447" i="6"/>
  <c r="E447" i="6"/>
  <c r="B447" i="6"/>
  <c r="C447" i="6" s="1"/>
  <c r="A447" i="6"/>
  <c r="G446" i="6"/>
  <c r="I446" i="6" s="1"/>
  <c r="E446" i="6"/>
  <c r="B446" i="6"/>
  <c r="C446" i="6" s="1"/>
  <c r="A446" i="6"/>
  <c r="G445" i="6"/>
  <c r="E445" i="6"/>
  <c r="B445" i="6"/>
  <c r="C445" i="6" s="1"/>
  <c r="A445" i="6"/>
  <c r="G444" i="6"/>
  <c r="E444" i="6"/>
  <c r="B444" i="6"/>
  <c r="C444" i="6" s="1"/>
  <c r="A444" i="6"/>
  <c r="G443" i="6"/>
  <c r="E443" i="6"/>
  <c r="B443" i="6"/>
  <c r="C443" i="6" s="1"/>
  <c r="A443" i="6"/>
  <c r="G442" i="6"/>
  <c r="I442" i="6" s="1"/>
  <c r="E442" i="6"/>
  <c r="B442" i="6"/>
  <c r="C442" i="6" s="1"/>
  <c r="A442" i="6"/>
  <c r="G441" i="6"/>
  <c r="E441" i="6"/>
  <c r="B441" i="6"/>
  <c r="C441" i="6" s="1"/>
  <c r="A441" i="6"/>
  <c r="G440" i="6"/>
  <c r="E440" i="6"/>
  <c r="B440" i="6"/>
  <c r="C440" i="6" s="1"/>
  <c r="A440" i="6"/>
  <c r="G439" i="6"/>
  <c r="E439" i="6"/>
  <c r="B439" i="6"/>
  <c r="C439" i="6" s="1"/>
  <c r="A439" i="6"/>
  <c r="G438" i="6"/>
  <c r="I438" i="6" s="1"/>
  <c r="E438" i="6"/>
  <c r="B438" i="6"/>
  <c r="C438" i="6" s="1"/>
  <c r="A438" i="6"/>
  <c r="G437" i="6"/>
  <c r="E437" i="6"/>
  <c r="B437" i="6"/>
  <c r="C437" i="6" s="1"/>
  <c r="A437" i="6"/>
  <c r="G436" i="6"/>
  <c r="E436" i="6"/>
  <c r="B436" i="6"/>
  <c r="C436" i="6" s="1"/>
  <c r="A436" i="6"/>
  <c r="G435" i="6"/>
  <c r="E435" i="6"/>
  <c r="B435" i="6"/>
  <c r="C435" i="6" s="1"/>
  <c r="A435" i="6"/>
  <c r="I434" i="6"/>
  <c r="G434" i="6"/>
  <c r="E434" i="6"/>
  <c r="B434" i="6"/>
  <c r="C434" i="6" s="1"/>
  <c r="A434" i="6"/>
  <c r="G433" i="6"/>
  <c r="E433" i="6"/>
  <c r="B433" i="6"/>
  <c r="C433" i="6" s="1"/>
  <c r="A433" i="6"/>
  <c r="G432" i="6"/>
  <c r="E432" i="6"/>
  <c r="B432" i="6"/>
  <c r="C432" i="6" s="1"/>
  <c r="A432" i="6"/>
  <c r="G431" i="6"/>
  <c r="E431" i="6"/>
  <c r="B431" i="6"/>
  <c r="C431" i="6" s="1"/>
  <c r="A431" i="6"/>
  <c r="G430" i="6"/>
  <c r="I430" i="6" s="1"/>
  <c r="E430" i="6"/>
  <c r="B430" i="6"/>
  <c r="C430" i="6" s="1"/>
  <c r="A430" i="6"/>
  <c r="G429" i="6"/>
  <c r="E429" i="6"/>
  <c r="B429" i="6"/>
  <c r="C429" i="6" s="1"/>
  <c r="A429" i="6"/>
  <c r="G428" i="6"/>
  <c r="E428" i="6"/>
  <c r="B428" i="6"/>
  <c r="C428" i="6" s="1"/>
  <c r="A428" i="6"/>
  <c r="G427" i="6"/>
  <c r="E427" i="6"/>
  <c r="B427" i="6"/>
  <c r="C427" i="6" s="1"/>
  <c r="A427" i="6"/>
  <c r="G426" i="6"/>
  <c r="I426" i="6" s="1"/>
  <c r="E426" i="6"/>
  <c r="B426" i="6"/>
  <c r="C426" i="6" s="1"/>
  <c r="A426" i="6"/>
  <c r="G425" i="6"/>
  <c r="E425" i="6"/>
  <c r="B425" i="6"/>
  <c r="C425" i="6" s="1"/>
  <c r="A425" i="6"/>
  <c r="G424" i="6"/>
  <c r="E424" i="6"/>
  <c r="B424" i="6"/>
  <c r="C424" i="6" s="1"/>
  <c r="A424" i="6"/>
  <c r="G423" i="6"/>
  <c r="E423" i="6"/>
  <c r="B423" i="6"/>
  <c r="C423" i="6" s="1"/>
  <c r="A423" i="6"/>
  <c r="G422" i="6"/>
  <c r="I422" i="6" s="1"/>
  <c r="E422" i="6"/>
  <c r="B422" i="6"/>
  <c r="C422" i="6" s="1"/>
  <c r="A422" i="6"/>
  <c r="G421" i="6"/>
  <c r="E421" i="6"/>
  <c r="B421" i="6"/>
  <c r="C421" i="6" s="1"/>
  <c r="A421" i="6"/>
  <c r="G420" i="6"/>
  <c r="E420" i="6"/>
  <c r="B420" i="6"/>
  <c r="C420" i="6" s="1"/>
  <c r="A420" i="6"/>
  <c r="G419" i="6"/>
  <c r="H419" i="6" s="1"/>
  <c r="E419" i="6"/>
  <c r="B419" i="6"/>
  <c r="C419" i="6" s="1"/>
  <c r="A419" i="6"/>
  <c r="G418" i="6"/>
  <c r="H418" i="6" s="1"/>
  <c r="E418" i="6"/>
  <c r="B418" i="6"/>
  <c r="C418" i="6" s="1"/>
  <c r="A418" i="6"/>
  <c r="G417" i="6"/>
  <c r="E417" i="6"/>
  <c r="B417" i="6"/>
  <c r="C417" i="6" s="1"/>
  <c r="A417" i="6"/>
  <c r="G416" i="6"/>
  <c r="E416" i="6"/>
  <c r="B416" i="6"/>
  <c r="C416" i="6" s="1"/>
  <c r="A416" i="6"/>
  <c r="G415" i="6"/>
  <c r="F415" i="6" s="1"/>
  <c r="E415" i="6"/>
  <c r="B415" i="6"/>
  <c r="C415" i="6" s="1"/>
  <c r="A415" i="6"/>
  <c r="G414" i="6"/>
  <c r="F414" i="6" s="1"/>
  <c r="E414" i="6"/>
  <c r="B414" i="6"/>
  <c r="C414" i="6" s="1"/>
  <c r="A414" i="6"/>
  <c r="G413" i="6"/>
  <c r="H413" i="6" s="1"/>
  <c r="E413" i="6"/>
  <c r="B413" i="6"/>
  <c r="C413" i="6" s="1"/>
  <c r="A413" i="6"/>
  <c r="G412" i="6"/>
  <c r="F412" i="6" s="1"/>
  <c r="E412" i="6"/>
  <c r="B412" i="6"/>
  <c r="C412" i="6" s="1"/>
  <c r="A412" i="6"/>
  <c r="G411" i="6"/>
  <c r="H411" i="6" s="1"/>
  <c r="E411" i="6"/>
  <c r="B411" i="6"/>
  <c r="C411" i="6" s="1"/>
  <c r="A411" i="6"/>
  <c r="G410" i="6"/>
  <c r="E410" i="6"/>
  <c r="B410" i="6"/>
  <c r="C410" i="6" s="1"/>
  <c r="A410" i="6"/>
  <c r="G409" i="6"/>
  <c r="H409" i="6" s="1"/>
  <c r="E409" i="6"/>
  <c r="B409" i="6"/>
  <c r="C409" i="6" s="1"/>
  <c r="A409" i="6"/>
  <c r="G408" i="6"/>
  <c r="I408" i="6" s="1"/>
  <c r="E408" i="6"/>
  <c r="B408" i="6"/>
  <c r="C408" i="6" s="1"/>
  <c r="A408" i="6"/>
  <c r="G407" i="6"/>
  <c r="F407" i="6" s="1"/>
  <c r="E407" i="6"/>
  <c r="B407" i="6"/>
  <c r="C407" i="6" s="1"/>
  <c r="A407" i="6"/>
  <c r="G406" i="6"/>
  <c r="F406" i="6" s="1"/>
  <c r="E406" i="6"/>
  <c r="B406" i="6"/>
  <c r="C406" i="6" s="1"/>
  <c r="A406" i="6"/>
  <c r="G405" i="6"/>
  <c r="H405" i="6" s="1"/>
  <c r="E405" i="6"/>
  <c r="B405" i="6"/>
  <c r="C405" i="6" s="1"/>
  <c r="A405" i="6"/>
  <c r="G404" i="6"/>
  <c r="F404" i="6" s="1"/>
  <c r="E404" i="6"/>
  <c r="B404" i="6"/>
  <c r="C404" i="6" s="1"/>
  <c r="A404" i="6"/>
  <c r="G403" i="6"/>
  <c r="H403" i="6" s="1"/>
  <c r="E403" i="6"/>
  <c r="B403" i="6"/>
  <c r="C403" i="6" s="1"/>
  <c r="A403" i="6"/>
  <c r="G402" i="6"/>
  <c r="E402" i="6"/>
  <c r="B402" i="6"/>
  <c r="C402" i="6" s="1"/>
  <c r="A402" i="6"/>
  <c r="G401" i="6"/>
  <c r="E401" i="6"/>
  <c r="B401" i="6"/>
  <c r="C401" i="6" s="1"/>
  <c r="A401" i="6"/>
  <c r="G400" i="6"/>
  <c r="E400" i="6"/>
  <c r="B400" i="6"/>
  <c r="C400" i="6" s="1"/>
  <c r="A400" i="6"/>
  <c r="G399" i="6"/>
  <c r="F399" i="6" s="1"/>
  <c r="E399" i="6"/>
  <c r="B399" i="6"/>
  <c r="C399" i="6" s="1"/>
  <c r="A399" i="6"/>
  <c r="G398" i="6"/>
  <c r="H398" i="6" s="1"/>
  <c r="E398" i="6"/>
  <c r="B398" i="6"/>
  <c r="C398" i="6" s="1"/>
  <c r="A398" i="6"/>
  <c r="G397" i="6"/>
  <c r="H397" i="6" s="1"/>
  <c r="E397" i="6"/>
  <c r="B397" i="6"/>
  <c r="C397" i="6" s="1"/>
  <c r="A397" i="6"/>
  <c r="G396" i="6"/>
  <c r="F396" i="6" s="1"/>
  <c r="E396" i="6"/>
  <c r="B396" i="6"/>
  <c r="C396" i="6" s="1"/>
  <c r="A396" i="6"/>
  <c r="G395" i="6"/>
  <c r="E395" i="6"/>
  <c r="B395" i="6"/>
  <c r="C395" i="6" s="1"/>
  <c r="A395" i="6"/>
  <c r="G394" i="6"/>
  <c r="H394" i="6" s="1"/>
  <c r="F394" i="6"/>
  <c r="E394" i="6"/>
  <c r="B394" i="6"/>
  <c r="C394" i="6" s="1"/>
  <c r="A394" i="6"/>
  <c r="G393" i="6"/>
  <c r="H393" i="6" s="1"/>
  <c r="E393" i="6"/>
  <c r="B393" i="6"/>
  <c r="C393" i="6" s="1"/>
  <c r="A393" i="6"/>
  <c r="G392" i="6"/>
  <c r="E392" i="6"/>
  <c r="B392" i="6"/>
  <c r="C392" i="6" s="1"/>
  <c r="A392" i="6"/>
  <c r="G391" i="6"/>
  <c r="H391" i="6" s="1"/>
  <c r="E391" i="6"/>
  <c r="B391" i="6"/>
  <c r="C391" i="6" s="1"/>
  <c r="A391" i="6"/>
  <c r="G390" i="6"/>
  <c r="E390" i="6"/>
  <c r="B390" i="6"/>
  <c r="C390" i="6" s="1"/>
  <c r="A390" i="6"/>
  <c r="G389" i="6"/>
  <c r="H389" i="6" s="1"/>
  <c r="E389" i="6"/>
  <c r="B389" i="6"/>
  <c r="C389" i="6" s="1"/>
  <c r="A389" i="6"/>
  <c r="G388" i="6"/>
  <c r="E388" i="6"/>
  <c r="B388" i="6"/>
  <c r="C388" i="6" s="1"/>
  <c r="A388" i="6"/>
  <c r="G387" i="6"/>
  <c r="H387" i="6" s="1"/>
  <c r="E387" i="6"/>
  <c r="B387" i="6"/>
  <c r="C387" i="6" s="1"/>
  <c r="A387" i="6"/>
  <c r="G386" i="6"/>
  <c r="E386" i="6"/>
  <c r="B386" i="6"/>
  <c r="C386" i="6" s="1"/>
  <c r="A386" i="6"/>
  <c r="G385" i="6"/>
  <c r="H385" i="6" s="1"/>
  <c r="E385" i="6"/>
  <c r="B385" i="6"/>
  <c r="C385" i="6" s="1"/>
  <c r="A385" i="6"/>
  <c r="G384" i="6"/>
  <c r="E384" i="6"/>
  <c r="B384" i="6"/>
  <c r="C384" i="6" s="1"/>
  <c r="A384" i="6"/>
  <c r="G383" i="6"/>
  <c r="H383" i="6" s="1"/>
  <c r="E383" i="6"/>
  <c r="B383" i="6"/>
  <c r="C383" i="6" s="1"/>
  <c r="A383" i="6"/>
  <c r="G382" i="6"/>
  <c r="E382" i="6"/>
  <c r="B382" i="6"/>
  <c r="C382" i="6" s="1"/>
  <c r="A382" i="6"/>
  <c r="G381" i="6"/>
  <c r="H381" i="6" s="1"/>
  <c r="E381" i="6"/>
  <c r="B381" i="6"/>
  <c r="C381" i="6" s="1"/>
  <c r="A381" i="6"/>
  <c r="G380" i="6"/>
  <c r="E380" i="6"/>
  <c r="B380" i="6"/>
  <c r="C380" i="6" s="1"/>
  <c r="A380" i="6"/>
  <c r="G379" i="6"/>
  <c r="H379" i="6" s="1"/>
  <c r="E379" i="6"/>
  <c r="B379" i="6"/>
  <c r="C379" i="6" s="1"/>
  <c r="A379" i="6"/>
  <c r="G378" i="6"/>
  <c r="E378" i="6"/>
  <c r="B378" i="6"/>
  <c r="C378" i="6" s="1"/>
  <c r="A378" i="6"/>
  <c r="G377" i="6"/>
  <c r="H377" i="6" s="1"/>
  <c r="E377" i="6"/>
  <c r="B377" i="6"/>
  <c r="C377" i="6" s="1"/>
  <c r="A377" i="6"/>
  <c r="G376" i="6"/>
  <c r="E376" i="6"/>
  <c r="B376" i="6"/>
  <c r="C376" i="6" s="1"/>
  <c r="A376" i="6"/>
  <c r="G375" i="6"/>
  <c r="E375" i="6"/>
  <c r="B375" i="6"/>
  <c r="C375" i="6" s="1"/>
  <c r="A375" i="6"/>
  <c r="G374" i="6"/>
  <c r="E374" i="6"/>
  <c r="B374" i="6"/>
  <c r="C374" i="6" s="1"/>
  <c r="A374" i="6"/>
  <c r="G373" i="6"/>
  <c r="H373" i="6" s="1"/>
  <c r="E373" i="6"/>
  <c r="B373" i="6"/>
  <c r="C373" i="6" s="1"/>
  <c r="A373" i="6"/>
  <c r="G372" i="6"/>
  <c r="E372" i="6"/>
  <c r="B372" i="6"/>
  <c r="C372" i="6" s="1"/>
  <c r="A372" i="6"/>
  <c r="G371" i="6"/>
  <c r="E371" i="6"/>
  <c r="B371" i="6"/>
  <c r="C371" i="6" s="1"/>
  <c r="A371" i="6"/>
  <c r="G370" i="6"/>
  <c r="E370" i="6"/>
  <c r="B370" i="6"/>
  <c r="C370" i="6" s="1"/>
  <c r="A370" i="6"/>
  <c r="G369" i="6"/>
  <c r="H369" i="6" s="1"/>
  <c r="E369" i="6"/>
  <c r="B369" i="6"/>
  <c r="C369" i="6" s="1"/>
  <c r="A369" i="6"/>
  <c r="G368" i="6"/>
  <c r="E368" i="6"/>
  <c r="B368" i="6"/>
  <c r="C368" i="6" s="1"/>
  <c r="A368" i="6"/>
  <c r="G367" i="6"/>
  <c r="E367" i="6"/>
  <c r="B367" i="6"/>
  <c r="C367" i="6" s="1"/>
  <c r="A367" i="6"/>
  <c r="G366" i="6"/>
  <c r="E366" i="6"/>
  <c r="B366" i="6"/>
  <c r="C366" i="6" s="1"/>
  <c r="A366" i="6"/>
  <c r="G365" i="6"/>
  <c r="H365" i="6" s="1"/>
  <c r="E365" i="6"/>
  <c r="B365" i="6"/>
  <c r="C365" i="6" s="1"/>
  <c r="A365" i="6"/>
  <c r="G364" i="6"/>
  <c r="E364" i="6"/>
  <c r="B364" i="6"/>
  <c r="C364" i="6" s="1"/>
  <c r="A364" i="6"/>
  <c r="G363" i="6"/>
  <c r="E363" i="6"/>
  <c r="B363" i="6"/>
  <c r="C363" i="6" s="1"/>
  <c r="A363" i="6"/>
  <c r="G362" i="6"/>
  <c r="E362" i="6"/>
  <c r="B362" i="6"/>
  <c r="C362" i="6" s="1"/>
  <c r="A362" i="6"/>
  <c r="G361" i="6"/>
  <c r="H361" i="6" s="1"/>
  <c r="E361" i="6"/>
  <c r="B361" i="6"/>
  <c r="C361" i="6" s="1"/>
  <c r="A361" i="6"/>
  <c r="G360" i="6"/>
  <c r="E360" i="6"/>
  <c r="B360" i="6"/>
  <c r="C360" i="6" s="1"/>
  <c r="A360" i="6"/>
  <c r="G359" i="6"/>
  <c r="E359" i="6"/>
  <c r="B359" i="6"/>
  <c r="C359" i="6" s="1"/>
  <c r="A359" i="6"/>
  <c r="G358" i="6"/>
  <c r="E358" i="6"/>
  <c r="B358" i="6"/>
  <c r="C358" i="6" s="1"/>
  <c r="A358" i="6"/>
  <c r="G357" i="6"/>
  <c r="H357" i="6" s="1"/>
  <c r="E357" i="6"/>
  <c r="B357" i="6"/>
  <c r="C357" i="6" s="1"/>
  <c r="A357" i="6"/>
  <c r="G356" i="6"/>
  <c r="E356" i="6"/>
  <c r="B356" i="6"/>
  <c r="C356" i="6" s="1"/>
  <c r="A356" i="6"/>
  <c r="G355" i="6"/>
  <c r="E355" i="6"/>
  <c r="B355" i="6"/>
  <c r="C355" i="6" s="1"/>
  <c r="A355" i="6"/>
  <c r="G354" i="6"/>
  <c r="E354" i="6"/>
  <c r="B354" i="6"/>
  <c r="C354" i="6" s="1"/>
  <c r="A354" i="6"/>
  <c r="G353" i="6"/>
  <c r="H353" i="6" s="1"/>
  <c r="E353" i="6"/>
  <c r="B353" i="6"/>
  <c r="C353" i="6" s="1"/>
  <c r="A353" i="6"/>
  <c r="G352" i="6"/>
  <c r="E352" i="6"/>
  <c r="B352" i="6"/>
  <c r="C352" i="6" s="1"/>
  <c r="A352" i="6"/>
  <c r="G351" i="6"/>
  <c r="E351" i="6"/>
  <c r="B351" i="6"/>
  <c r="C351" i="6" s="1"/>
  <c r="A351" i="6"/>
  <c r="G350" i="6"/>
  <c r="E350" i="6"/>
  <c r="B350" i="6"/>
  <c r="C350" i="6" s="1"/>
  <c r="A350" i="6"/>
  <c r="G349" i="6"/>
  <c r="I349" i="6" s="1"/>
  <c r="E349" i="6"/>
  <c r="B349" i="6"/>
  <c r="C349" i="6" s="1"/>
  <c r="A349" i="6"/>
  <c r="G348" i="6"/>
  <c r="E348" i="6"/>
  <c r="B348" i="6"/>
  <c r="C348" i="6" s="1"/>
  <c r="A348" i="6"/>
  <c r="G347" i="6"/>
  <c r="F347" i="6" s="1"/>
  <c r="E347" i="6"/>
  <c r="B347" i="6"/>
  <c r="C347" i="6" s="1"/>
  <c r="A347" i="6"/>
  <c r="G346" i="6"/>
  <c r="E346" i="6"/>
  <c r="B346" i="6"/>
  <c r="C346" i="6" s="1"/>
  <c r="A346" i="6"/>
  <c r="G345" i="6"/>
  <c r="I345" i="6" s="1"/>
  <c r="E345" i="6"/>
  <c r="B345" i="6"/>
  <c r="C345" i="6" s="1"/>
  <c r="A345" i="6"/>
  <c r="G344" i="6"/>
  <c r="E344" i="6"/>
  <c r="B344" i="6"/>
  <c r="C344" i="6" s="1"/>
  <c r="A344" i="6"/>
  <c r="G343" i="6"/>
  <c r="I343" i="6" s="1"/>
  <c r="E343" i="6"/>
  <c r="B343" i="6"/>
  <c r="C343" i="6" s="1"/>
  <c r="A343" i="6"/>
  <c r="G342" i="6"/>
  <c r="H342" i="6" s="1"/>
  <c r="E342" i="6"/>
  <c r="B342" i="6"/>
  <c r="C342" i="6" s="1"/>
  <c r="A342" i="6"/>
  <c r="G341" i="6"/>
  <c r="E341" i="6"/>
  <c r="B341" i="6"/>
  <c r="C341" i="6" s="1"/>
  <c r="A341" i="6"/>
  <c r="G340" i="6"/>
  <c r="E340" i="6"/>
  <c r="B340" i="6"/>
  <c r="C340" i="6" s="1"/>
  <c r="A340" i="6"/>
  <c r="G339" i="6"/>
  <c r="F339" i="6" s="1"/>
  <c r="E339" i="6"/>
  <c r="B339" i="6"/>
  <c r="C339" i="6" s="1"/>
  <c r="A339" i="6"/>
  <c r="G338" i="6"/>
  <c r="F338" i="6" s="1"/>
  <c r="E338" i="6"/>
  <c r="B338" i="6"/>
  <c r="C338" i="6" s="1"/>
  <c r="A338" i="6"/>
  <c r="G337" i="6"/>
  <c r="E337" i="6"/>
  <c r="B337" i="6"/>
  <c r="C337" i="6" s="1"/>
  <c r="A337" i="6"/>
  <c r="G336" i="6"/>
  <c r="F336" i="6" s="1"/>
  <c r="E336" i="6"/>
  <c r="B336" i="6"/>
  <c r="C336" i="6" s="1"/>
  <c r="A336" i="6"/>
  <c r="G335" i="6"/>
  <c r="F335" i="6" s="1"/>
  <c r="E335" i="6"/>
  <c r="B335" i="6"/>
  <c r="C335" i="6" s="1"/>
  <c r="A335" i="6"/>
  <c r="G334" i="6"/>
  <c r="F334" i="6" s="1"/>
  <c r="E334" i="6"/>
  <c r="C334" i="6"/>
  <c r="B334" i="6"/>
  <c r="A334" i="6"/>
  <c r="G333" i="6"/>
  <c r="E333" i="6"/>
  <c r="B333" i="6"/>
  <c r="C333" i="6" s="1"/>
  <c r="A333" i="6"/>
  <c r="G332" i="6"/>
  <c r="F332" i="6" s="1"/>
  <c r="E332" i="6"/>
  <c r="B332" i="6"/>
  <c r="C332" i="6" s="1"/>
  <c r="A332" i="6"/>
  <c r="G331" i="6"/>
  <c r="F331" i="6" s="1"/>
  <c r="E331" i="6"/>
  <c r="B331" i="6"/>
  <c r="C331" i="6" s="1"/>
  <c r="A331" i="6"/>
  <c r="G330" i="6"/>
  <c r="F330" i="6" s="1"/>
  <c r="E330" i="6"/>
  <c r="B330" i="6"/>
  <c r="C330" i="6" s="1"/>
  <c r="A330" i="6"/>
  <c r="G329" i="6"/>
  <c r="E329" i="6"/>
  <c r="B329" i="6"/>
  <c r="C329" i="6" s="1"/>
  <c r="A329" i="6"/>
  <c r="G328" i="6"/>
  <c r="F328" i="6" s="1"/>
  <c r="E328" i="6"/>
  <c r="B328" i="6"/>
  <c r="C328" i="6" s="1"/>
  <c r="A328" i="6"/>
  <c r="G327" i="6"/>
  <c r="F327" i="6" s="1"/>
  <c r="E327" i="6"/>
  <c r="B327" i="6"/>
  <c r="C327" i="6" s="1"/>
  <c r="A327" i="6"/>
  <c r="G326" i="6"/>
  <c r="F326" i="6" s="1"/>
  <c r="E326" i="6"/>
  <c r="B326" i="6"/>
  <c r="C326" i="6" s="1"/>
  <c r="A326" i="6"/>
  <c r="G325" i="6"/>
  <c r="E325" i="6"/>
  <c r="B325" i="6"/>
  <c r="C325" i="6" s="1"/>
  <c r="A325" i="6"/>
  <c r="G324" i="6"/>
  <c r="F324" i="6" s="1"/>
  <c r="E324" i="6"/>
  <c r="B324" i="6"/>
  <c r="C324" i="6" s="1"/>
  <c r="A324" i="6"/>
  <c r="G323" i="6"/>
  <c r="F323" i="6" s="1"/>
  <c r="E323" i="6"/>
  <c r="B323" i="6"/>
  <c r="C323" i="6" s="1"/>
  <c r="A323" i="6"/>
  <c r="G322" i="6"/>
  <c r="F322" i="6" s="1"/>
  <c r="E322" i="6"/>
  <c r="B322" i="6"/>
  <c r="C322" i="6" s="1"/>
  <c r="A322" i="6"/>
  <c r="G321" i="6"/>
  <c r="E321" i="6"/>
  <c r="B321" i="6"/>
  <c r="C321" i="6" s="1"/>
  <c r="A321" i="6"/>
  <c r="G320" i="6"/>
  <c r="F320" i="6" s="1"/>
  <c r="E320" i="6"/>
  <c r="B320" i="6"/>
  <c r="C320" i="6" s="1"/>
  <c r="A320" i="6"/>
  <c r="G319" i="6"/>
  <c r="F319" i="6" s="1"/>
  <c r="E319" i="6"/>
  <c r="B319" i="6"/>
  <c r="C319" i="6" s="1"/>
  <c r="A319" i="6"/>
  <c r="G318" i="6"/>
  <c r="F318" i="6" s="1"/>
  <c r="E318" i="6"/>
  <c r="B318" i="6"/>
  <c r="C318" i="6" s="1"/>
  <c r="A318" i="6"/>
  <c r="G317" i="6"/>
  <c r="E317" i="6"/>
  <c r="B317" i="6"/>
  <c r="C317" i="6" s="1"/>
  <c r="A317" i="6"/>
  <c r="G316" i="6"/>
  <c r="F316" i="6" s="1"/>
  <c r="E316" i="6"/>
  <c r="B316" i="6"/>
  <c r="C316" i="6" s="1"/>
  <c r="A316" i="6"/>
  <c r="G315" i="6"/>
  <c r="F315" i="6" s="1"/>
  <c r="E315" i="6"/>
  <c r="B315" i="6"/>
  <c r="C315" i="6" s="1"/>
  <c r="A315" i="6"/>
  <c r="G314" i="6"/>
  <c r="F314" i="6" s="1"/>
  <c r="E314" i="6"/>
  <c r="C314" i="6"/>
  <c r="B314" i="6"/>
  <c r="A314" i="6"/>
  <c r="G313" i="6"/>
  <c r="E313" i="6"/>
  <c r="B313" i="6"/>
  <c r="C313" i="6" s="1"/>
  <c r="A313" i="6"/>
  <c r="G312" i="6"/>
  <c r="F312" i="6" s="1"/>
  <c r="E312" i="6"/>
  <c r="B312" i="6"/>
  <c r="C312" i="6" s="1"/>
  <c r="A312" i="6"/>
  <c r="G311" i="6"/>
  <c r="F311" i="6" s="1"/>
  <c r="E311" i="6"/>
  <c r="B311" i="6"/>
  <c r="C311" i="6" s="1"/>
  <c r="A311" i="6"/>
  <c r="G310" i="6"/>
  <c r="F310" i="6" s="1"/>
  <c r="E310" i="6"/>
  <c r="B310" i="6"/>
  <c r="C310" i="6" s="1"/>
  <c r="A310" i="6"/>
  <c r="G309" i="6"/>
  <c r="E309" i="6"/>
  <c r="B309" i="6"/>
  <c r="C309" i="6" s="1"/>
  <c r="A309" i="6"/>
  <c r="G308" i="6"/>
  <c r="F308" i="6" s="1"/>
  <c r="E308" i="6"/>
  <c r="B308" i="6"/>
  <c r="C308" i="6" s="1"/>
  <c r="A308" i="6"/>
  <c r="G307" i="6"/>
  <c r="F307" i="6" s="1"/>
  <c r="E307" i="6"/>
  <c r="B307" i="6"/>
  <c r="C307" i="6" s="1"/>
  <c r="A307" i="6"/>
  <c r="G306" i="6"/>
  <c r="F306" i="6" s="1"/>
  <c r="E306" i="6"/>
  <c r="B306" i="6"/>
  <c r="C306" i="6" s="1"/>
  <c r="A306" i="6"/>
  <c r="G305" i="6"/>
  <c r="E305" i="6"/>
  <c r="B305" i="6"/>
  <c r="C305" i="6" s="1"/>
  <c r="A305" i="6"/>
  <c r="G304" i="6"/>
  <c r="F304" i="6" s="1"/>
  <c r="E304" i="6"/>
  <c r="B304" i="6"/>
  <c r="C304" i="6" s="1"/>
  <c r="A304" i="6"/>
  <c r="G303" i="6"/>
  <c r="F303" i="6" s="1"/>
  <c r="E303" i="6"/>
  <c r="B303" i="6"/>
  <c r="C303" i="6" s="1"/>
  <c r="A303" i="6"/>
  <c r="G302" i="6"/>
  <c r="F302" i="6" s="1"/>
  <c r="E302" i="6"/>
  <c r="B302" i="6"/>
  <c r="C302" i="6" s="1"/>
  <c r="A302" i="6"/>
  <c r="G301" i="6"/>
  <c r="E301" i="6"/>
  <c r="B301" i="6"/>
  <c r="C301" i="6" s="1"/>
  <c r="A301" i="6"/>
  <c r="G300" i="6"/>
  <c r="F300" i="6" s="1"/>
  <c r="E300" i="6"/>
  <c r="B300" i="6"/>
  <c r="C300" i="6" s="1"/>
  <c r="A300" i="6"/>
  <c r="G299" i="6"/>
  <c r="F299" i="6" s="1"/>
  <c r="E299" i="6"/>
  <c r="B299" i="6"/>
  <c r="C299" i="6" s="1"/>
  <c r="A299" i="6"/>
  <c r="G298" i="6"/>
  <c r="F298" i="6" s="1"/>
  <c r="E298" i="6"/>
  <c r="B298" i="6"/>
  <c r="C298" i="6" s="1"/>
  <c r="A298" i="6"/>
  <c r="G297" i="6"/>
  <c r="E297" i="6"/>
  <c r="B297" i="6"/>
  <c r="C297" i="6" s="1"/>
  <c r="A297" i="6"/>
  <c r="G296" i="6"/>
  <c r="F296" i="6" s="1"/>
  <c r="E296" i="6"/>
  <c r="B296" i="6"/>
  <c r="C296" i="6" s="1"/>
  <c r="A296" i="6"/>
  <c r="G295" i="6"/>
  <c r="F295" i="6" s="1"/>
  <c r="E295" i="6"/>
  <c r="B295" i="6"/>
  <c r="C295" i="6" s="1"/>
  <c r="A295" i="6"/>
  <c r="G294" i="6"/>
  <c r="F294" i="6" s="1"/>
  <c r="E294" i="6"/>
  <c r="B294" i="6"/>
  <c r="C294" i="6" s="1"/>
  <c r="A294" i="6"/>
  <c r="G293" i="6"/>
  <c r="E293" i="6"/>
  <c r="B293" i="6"/>
  <c r="C293" i="6" s="1"/>
  <c r="A293" i="6"/>
  <c r="G292" i="6"/>
  <c r="F292" i="6" s="1"/>
  <c r="E292" i="6"/>
  <c r="B292" i="6"/>
  <c r="C292" i="6" s="1"/>
  <c r="A292" i="6"/>
  <c r="G291" i="6"/>
  <c r="E291" i="6"/>
  <c r="B291" i="6"/>
  <c r="C291" i="6" s="1"/>
  <c r="A291" i="6"/>
  <c r="G290" i="6"/>
  <c r="H290" i="6" s="1"/>
  <c r="E290" i="6"/>
  <c r="B290" i="6"/>
  <c r="C290" i="6" s="1"/>
  <c r="A290" i="6"/>
  <c r="G289" i="6"/>
  <c r="F289" i="6" s="1"/>
  <c r="E289" i="6"/>
  <c r="B289" i="6"/>
  <c r="C289" i="6" s="1"/>
  <c r="A289" i="6"/>
  <c r="G288" i="6"/>
  <c r="H288" i="6" s="1"/>
  <c r="E288" i="6"/>
  <c r="B288" i="6"/>
  <c r="C288" i="6" s="1"/>
  <c r="A288" i="6"/>
  <c r="G287" i="6"/>
  <c r="H287" i="6" s="1"/>
  <c r="E287" i="6"/>
  <c r="B287" i="6"/>
  <c r="C287" i="6" s="1"/>
  <c r="A287" i="6"/>
  <c r="G286" i="6"/>
  <c r="H286" i="6" s="1"/>
  <c r="E286" i="6"/>
  <c r="B286" i="6"/>
  <c r="C286" i="6" s="1"/>
  <c r="A286" i="6"/>
  <c r="G285" i="6"/>
  <c r="H285" i="6" s="1"/>
  <c r="E285" i="6"/>
  <c r="B285" i="6"/>
  <c r="C285" i="6" s="1"/>
  <c r="A285" i="6"/>
  <c r="G284" i="6"/>
  <c r="H284" i="6" s="1"/>
  <c r="E284" i="6"/>
  <c r="B284" i="6"/>
  <c r="C284" i="6" s="1"/>
  <c r="A284" i="6"/>
  <c r="G283" i="6"/>
  <c r="F283" i="6" s="1"/>
  <c r="E283" i="6"/>
  <c r="B283" i="6"/>
  <c r="C283" i="6" s="1"/>
  <c r="A283" i="6"/>
  <c r="G282" i="6"/>
  <c r="H282" i="6" s="1"/>
  <c r="E282" i="6"/>
  <c r="B282" i="6"/>
  <c r="C282" i="6" s="1"/>
  <c r="A282" i="6"/>
  <c r="G281" i="6"/>
  <c r="E281" i="6"/>
  <c r="B281" i="6"/>
  <c r="C281" i="6" s="1"/>
  <c r="A281" i="6"/>
  <c r="G280" i="6"/>
  <c r="H280" i="6" s="1"/>
  <c r="E280" i="6"/>
  <c r="B280" i="6"/>
  <c r="C280" i="6" s="1"/>
  <c r="A280" i="6"/>
  <c r="G279" i="6"/>
  <c r="E279" i="6"/>
  <c r="B279" i="6"/>
  <c r="C279" i="6" s="1"/>
  <c r="A279" i="6"/>
  <c r="G278" i="6"/>
  <c r="H278" i="6" s="1"/>
  <c r="E278" i="6"/>
  <c r="B278" i="6"/>
  <c r="C278" i="6" s="1"/>
  <c r="A278" i="6"/>
  <c r="G277" i="6"/>
  <c r="H277" i="6" s="1"/>
  <c r="E277" i="6"/>
  <c r="B277" i="6"/>
  <c r="C277" i="6" s="1"/>
  <c r="A277" i="6"/>
  <c r="G276" i="6"/>
  <c r="E276" i="6"/>
  <c r="B276" i="6"/>
  <c r="C276" i="6" s="1"/>
  <c r="A276" i="6"/>
  <c r="G275" i="6"/>
  <c r="H275" i="6" s="1"/>
  <c r="E275" i="6"/>
  <c r="B275" i="6"/>
  <c r="C275" i="6" s="1"/>
  <c r="A275" i="6"/>
  <c r="G274" i="6"/>
  <c r="H274" i="6" s="1"/>
  <c r="E274" i="6"/>
  <c r="B274" i="6"/>
  <c r="C274" i="6" s="1"/>
  <c r="A274" i="6"/>
  <c r="G273" i="6"/>
  <c r="F273" i="6" s="1"/>
  <c r="E273" i="6"/>
  <c r="B273" i="6"/>
  <c r="C273" i="6" s="1"/>
  <c r="A273" i="6"/>
  <c r="G272" i="6"/>
  <c r="H272" i="6" s="1"/>
  <c r="E272" i="6"/>
  <c r="B272" i="6"/>
  <c r="C272" i="6" s="1"/>
  <c r="A272" i="6"/>
  <c r="G271" i="6"/>
  <c r="F271" i="6" s="1"/>
  <c r="E271" i="6"/>
  <c r="B271" i="6"/>
  <c r="C271" i="6" s="1"/>
  <c r="A271" i="6"/>
  <c r="G270" i="6"/>
  <c r="H270" i="6" s="1"/>
  <c r="E270" i="6"/>
  <c r="B270" i="6"/>
  <c r="C270" i="6" s="1"/>
  <c r="A270" i="6"/>
  <c r="G269" i="6"/>
  <c r="H269" i="6" s="1"/>
  <c r="E269" i="6"/>
  <c r="B269" i="6"/>
  <c r="C269" i="6" s="1"/>
  <c r="A269" i="6"/>
  <c r="G268" i="6"/>
  <c r="H268" i="6" s="1"/>
  <c r="E268" i="6"/>
  <c r="B268" i="6"/>
  <c r="C268" i="6" s="1"/>
  <c r="A268" i="6"/>
  <c r="G267" i="6"/>
  <c r="E267" i="6"/>
  <c r="B267" i="6"/>
  <c r="C267" i="6" s="1"/>
  <c r="A267" i="6"/>
  <c r="G266" i="6"/>
  <c r="H266" i="6" s="1"/>
  <c r="E266" i="6"/>
  <c r="B266" i="6"/>
  <c r="C266" i="6" s="1"/>
  <c r="A266" i="6"/>
  <c r="G265" i="6"/>
  <c r="F265" i="6" s="1"/>
  <c r="E265" i="6"/>
  <c r="B265" i="6"/>
  <c r="C265" i="6" s="1"/>
  <c r="A265" i="6"/>
  <c r="G264" i="6"/>
  <c r="H264" i="6" s="1"/>
  <c r="E264" i="6"/>
  <c r="B264" i="6"/>
  <c r="C264" i="6" s="1"/>
  <c r="A264" i="6"/>
  <c r="G263" i="6"/>
  <c r="F263" i="6" s="1"/>
  <c r="E263" i="6"/>
  <c r="B263" i="6"/>
  <c r="C263" i="6" s="1"/>
  <c r="A263" i="6"/>
  <c r="G262" i="6"/>
  <c r="H262" i="6" s="1"/>
  <c r="E262" i="6"/>
  <c r="B262" i="6"/>
  <c r="C262" i="6" s="1"/>
  <c r="A262" i="6"/>
  <c r="G261" i="6"/>
  <c r="H261" i="6" s="1"/>
  <c r="E261" i="6"/>
  <c r="B261" i="6"/>
  <c r="C261" i="6" s="1"/>
  <c r="A261" i="6"/>
  <c r="G260" i="6"/>
  <c r="H260" i="6" s="1"/>
  <c r="E260" i="6"/>
  <c r="B260" i="6"/>
  <c r="C260" i="6" s="1"/>
  <c r="A260" i="6"/>
  <c r="G259" i="6"/>
  <c r="H259" i="6" s="1"/>
  <c r="E259" i="6"/>
  <c r="B259" i="6"/>
  <c r="C259" i="6" s="1"/>
  <c r="A259" i="6"/>
  <c r="G258" i="6"/>
  <c r="H258" i="6" s="1"/>
  <c r="E258" i="6"/>
  <c r="B258" i="6"/>
  <c r="C258" i="6" s="1"/>
  <c r="A258" i="6"/>
  <c r="G257" i="6"/>
  <c r="F257" i="6" s="1"/>
  <c r="E257" i="6"/>
  <c r="B257" i="6"/>
  <c r="C257" i="6" s="1"/>
  <c r="A257" i="6"/>
  <c r="G256" i="6"/>
  <c r="H256" i="6" s="1"/>
  <c r="E256" i="6"/>
  <c r="B256" i="6"/>
  <c r="C256" i="6" s="1"/>
  <c r="A256" i="6"/>
  <c r="G255" i="6"/>
  <c r="H255" i="6" s="1"/>
  <c r="E255" i="6"/>
  <c r="B255" i="6"/>
  <c r="C255" i="6" s="1"/>
  <c r="A255" i="6"/>
  <c r="G254" i="6"/>
  <c r="H254" i="6" s="1"/>
  <c r="E254" i="6"/>
  <c r="B254" i="6"/>
  <c r="C254" i="6" s="1"/>
  <c r="A254" i="6"/>
  <c r="G253" i="6"/>
  <c r="H253" i="6" s="1"/>
  <c r="F253" i="6"/>
  <c r="E253" i="6"/>
  <c r="B253" i="6"/>
  <c r="C253" i="6" s="1"/>
  <c r="A253" i="6"/>
  <c r="G252" i="6"/>
  <c r="H252" i="6" s="1"/>
  <c r="E252" i="6"/>
  <c r="B252" i="6"/>
  <c r="C252" i="6" s="1"/>
  <c r="A252" i="6"/>
  <c r="G251" i="6"/>
  <c r="F251" i="6" s="1"/>
  <c r="E251" i="6"/>
  <c r="B251" i="6"/>
  <c r="C251" i="6" s="1"/>
  <c r="A251" i="6"/>
  <c r="G250" i="6"/>
  <c r="H250" i="6" s="1"/>
  <c r="E250" i="6"/>
  <c r="B250" i="6"/>
  <c r="C250" i="6" s="1"/>
  <c r="A250" i="6"/>
  <c r="G249" i="6"/>
  <c r="E249" i="6"/>
  <c r="B249" i="6"/>
  <c r="C249" i="6" s="1"/>
  <c r="A249" i="6"/>
  <c r="G248" i="6"/>
  <c r="H248" i="6" s="1"/>
  <c r="E248" i="6"/>
  <c r="B248" i="6"/>
  <c r="C248" i="6" s="1"/>
  <c r="A248" i="6"/>
  <c r="G247" i="6"/>
  <c r="E247" i="6"/>
  <c r="B247" i="6"/>
  <c r="C247" i="6" s="1"/>
  <c r="A247" i="6"/>
  <c r="G246" i="6"/>
  <c r="H246" i="6" s="1"/>
  <c r="E246" i="6"/>
  <c r="B246" i="6"/>
  <c r="C246" i="6" s="1"/>
  <c r="A246" i="6"/>
  <c r="G245" i="6"/>
  <c r="H245" i="6" s="1"/>
  <c r="E245" i="6"/>
  <c r="B245" i="6"/>
  <c r="C245" i="6" s="1"/>
  <c r="A245" i="6"/>
  <c r="G244" i="6"/>
  <c r="E244" i="6"/>
  <c r="B244" i="6"/>
  <c r="C244" i="6" s="1"/>
  <c r="A244" i="6"/>
  <c r="G243" i="6"/>
  <c r="H243" i="6" s="1"/>
  <c r="F243" i="6"/>
  <c r="E243" i="6"/>
  <c r="B243" i="6"/>
  <c r="C243" i="6" s="1"/>
  <c r="A243" i="6"/>
  <c r="G242" i="6"/>
  <c r="H242" i="6" s="1"/>
  <c r="E242" i="6"/>
  <c r="B242" i="6"/>
  <c r="C242" i="6" s="1"/>
  <c r="A242" i="6"/>
  <c r="G241" i="6"/>
  <c r="F241" i="6" s="1"/>
  <c r="E241" i="6"/>
  <c r="B241" i="6"/>
  <c r="C241" i="6" s="1"/>
  <c r="A241" i="6"/>
  <c r="G240" i="6"/>
  <c r="H240" i="6" s="1"/>
  <c r="E240" i="6"/>
  <c r="B240" i="6"/>
  <c r="C240" i="6" s="1"/>
  <c r="A240" i="6"/>
  <c r="G239" i="6"/>
  <c r="E239" i="6"/>
  <c r="B239" i="6"/>
  <c r="C239" i="6" s="1"/>
  <c r="A239" i="6"/>
  <c r="G238" i="6"/>
  <c r="H238" i="6" s="1"/>
  <c r="E238" i="6"/>
  <c r="B238" i="6"/>
  <c r="C238" i="6" s="1"/>
  <c r="A238" i="6"/>
  <c r="G237" i="6"/>
  <c r="H237" i="6" s="1"/>
  <c r="E237" i="6"/>
  <c r="B237" i="6"/>
  <c r="C237" i="6" s="1"/>
  <c r="A237" i="6"/>
  <c r="G236" i="6"/>
  <c r="H236" i="6" s="1"/>
  <c r="E236" i="6"/>
  <c r="B236" i="6"/>
  <c r="C236" i="6" s="1"/>
  <c r="A236" i="6"/>
  <c r="G235" i="6"/>
  <c r="E235" i="6"/>
  <c r="B235" i="6"/>
  <c r="C235" i="6" s="1"/>
  <c r="A235" i="6"/>
  <c r="G234" i="6"/>
  <c r="H234" i="6" s="1"/>
  <c r="E234" i="6"/>
  <c r="B234" i="6"/>
  <c r="C234" i="6" s="1"/>
  <c r="A234" i="6"/>
  <c r="G233" i="6"/>
  <c r="F233" i="6" s="1"/>
  <c r="E233" i="6"/>
  <c r="B233" i="6"/>
  <c r="C233" i="6" s="1"/>
  <c r="A233" i="6"/>
  <c r="G232" i="6"/>
  <c r="H232" i="6" s="1"/>
  <c r="E232" i="6"/>
  <c r="B232" i="6"/>
  <c r="C232" i="6" s="1"/>
  <c r="A232" i="6"/>
  <c r="G231" i="6"/>
  <c r="F231" i="6" s="1"/>
  <c r="E231" i="6"/>
  <c r="B231" i="6"/>
  <c r="C231" i="6" s="1"/>
  <c r="A231" i="6"/>
  <c r="G230" i="6"/>
  <c r="H230" i="6" s="1"/>
  <c r="E230" i="6"/>
  <c r="B230" i="6"/>
  <c r="C230" i="6" s="1"/>
  <c r="A230" i="6"/>
  <c r="G229" i="6"/>
  <c r="E229" i="6"/>
  <c r="B229" i="6"/>
  <c r="C229" i="6" s="1"/>
  <c r="A229" i="6"/>
  <c r="G228" i="6"/>
  <c r="H228" i="6" s="1"/>
  <c r="E228" i="6"/>
  <c r="B228" i="6"/>
  <c r="C228" i="6" s="1"/>
  <c r="A228" i="6"/>
  <c r="G227" i="6"/>
  <c r="H227" i="6" s="1"/>
  <c r="E227" i="6"/>
  <c r="B227" i="6"/>
  <c r="C227" i="6" s="1"/>
  <c r="A227" i="6"/>
  <c r="G226" i="6"/>
  <c r="H226" i="6" s="1"/>
  <c r="E226" i="6"/>
  <c r="B226" i="6"/>
  <c r="C226" i="6" s="1"/>
  <c r="A226" i="6"/>
  <c r="G225" i="6"/>
  <c r="F225" i="6" s="1"/>
  <c r="E225" i="6"/>
  <c r="B225" i="6"/>
  <c r="C225" i="6" s="1"/>
  <c r="A225" i="6"/>
  <c r="G224" i="6"/>
  <c r="H224" i="6" s="1"/>
  <c r="E224" i="6"/>
  <c r="B224" i="6"/>
  <c r="C224" i="6" s="1"/>
  <c r="A224" i="6"/>
  <c r="G223" i="6"/>
  <c r="H223" i="6" s="1"/>
  <c r="E223" i="6"/>
  <c r="B223" i="6"/>
  <c r="C223" i="6" s="1"/>
  <c r="A223" i="6"/>
  <c r="G222" i="6"/>
  <c r="H222" i="6" s="1"/>
  <c r="E222" i="6"/>
  <c r="B222" i="6"/>
  <c r="C222" i="6" s="1"/>
  <c r="A222" i="6"/>
  <c r="G221" i="6"/>
  <c r="H221" i="6" s="1"/>
  <c r="F221" i="6"/>
  <c r="E221" i="6"/>
  <c r="B221" i="6"/>
  <c r="C221" i="6" s="1"/>
  <c r="A221" i="6"/>
  <c r="G220" i="6"/>
  <c r="H220" i="6" s="1"/>
  <c r="E220" i="6"/>
  <c r="B220" i="6"/>
  <c r="C220" i="6" s="1"/>
  <c r="A220" i="6"/>
  <c r="G219" i="6"/>
  <c r="F219" i="6" s="1"/>
  <c r="E219" i="6"/>
  <c r="B219" i="6"/>
  <c r="C219" i="6" s="1"/>
  <c r="A219" i="6"/>
  <c r="G218" i="6"/>
  <c r="H218" i="6" s="1"/>
  <c r="E218" i="6"/>
  <c r="B218" i="6"/>
  <c r="C218" i="6" s="1"/>
  <c r="A218" i="6"/>
  <c r="G217" i="6"/>
  <c r="E217" i="6"/>
  <c r="B217" i="6"/>
  <c r="C217" i="6" s="1"/>
  <c r="A217" i="6"/>
  <c r="G216" i="6"/>
  <c r="H216" i="6" s="1"/>
  <c r="E216" i="6"/>
  <c r="C216" i="6"/>
  <c r="B216" i="6"/>
  <c r="A216" i="6"/>
  <c r="G215" i="6"/>
  <c r="E215" i="6"/>
  <c r="B215" i="6"/>
  <c r="C215" i="6" s="1"/>
  <c r="A215" i="6"/>
  <c r="G214" i="6"/>
  <c r="H214" i="6" s="1"/>
  <c r="E214" i="6"/>
  <c r="B214" i="6"/>
  <c r="C214" i="6" s="1"/>
  <c r="A214" i="6"/>
  <c r="G213" i="6"/>
  <c r="H213" i="6" s="1"/>
  <c r="E213" i="6"/>
  <c r="B213" i="6"/>
  <c r="C213" i="6" s="1"/>
  <c r="A213" i="6"/>
  <c r="G212" i="6"/>
  <c r="E212" i="6"/>
  <c r="B212" i="6"/>
  <c r="C212" i="6" s="1"/>
  <c r="A212" i="6"/>
  <c r="G211" i="6"/>
  <c r="E211" i="6"/>
  <c r="B211" i="6"/>
  <c r="C211" i="6" s="1"/>
  <c r="A211" i="6"/>
  <c r="G210" i="6"/>
  <c r="H210" i="6" s="1"/>
  <c r="E210" i="6"/>
  <c r="B210" i="6"/>
  <c r="C210" i="6" s="1"/>
  <c r="A210" i="6"/>
  <c r="G209" i="6"/>
  <c r="F209" i="6" s="1"/>
  <c r="E209" i="6"/>
  <c r="B209" i="6"/>
  <c r="C209" i="6" s="1"/>
  <c r="A209" i="6"/>
  <c r="G208" i="6"/>
  <c r="H208" i="6" s="1"/>
  <c r="E208" i="6"/>
  <c r="B208" i="6"/>
  <c r="C208" i="6" s="1"/>
  <c r="A208" i="6"/>
  <c r="G207" i="6"/>
  <c r="F207" i="6"/>
  <c r="E207" i="6"/>
  <c r="B207" i="6"/>
  <c r="C207" i="6" s="1"/>
  <c r="A207" i="6"/>
  <c r="G206" i="6"/>
  <c r="H206" i="6" s="1"/>
  <c r="E206" i="6"/>
  <c r="B206" i="6"/>
  <c r="C206" i="6" s="1"/>
  <c r="A206" i="6"/>
  <c r="G205" i="6"/>
  <c r="E205" i="6"/>
  <c r="B205" i="6"/>
  <c r="C205" i="6" s="1"/>
  <c r="A205" i="6"/>
  <c r="G204" i="6"/>
  <c r="H204" i="6" s="1"/>
  <c r="E204" i="6"/>
  <c r="B204" i="6"/>
  <c r="C204" i="6" s="1"/>
  <c r="A204" i="6"/>
  <c r="G203" i="6"/>
  <c r="E203" i="6"/>
  <c r="B203" i="6"/>
  <c r="C203" i="6" s="1"/>
  <c r="A203" i="6"/>
  <c r="G202" i="6"/>
  <c r="H202" i="6" s="1"/>
  <c r="E202" i="6"/>
  <c r="B202" i="6"/>
  <c r="C202" i="6" s="1"/>
  <c r="A202" i="6"/>
  <c r="G201" i="6"/>
  <c r="H201" i="6" s="1"/>
  <c r="E201" i="6"/>
  <c r="B201" i="6"/>
  <c r="C201" i="6" s="1"/>
  <c r="A201" i="6"/>
  <c r="G200" i="6"/>
  <c r="H200" i="6" s="1"/>
  <c r="E200" i="6"/>
  <c r="B200" i="6"/>
  <c r="C200" i="6" s="1"/>
  <c r="A200" i="6"/>
  <c r="G199" i="6"/>
  <c r="H199" i="6" s="1"/>
  <c r="E199" i="6"/>
  <c r="B199" i="6"/>
  <c r="C199" i="6" s="1"/>
  <c r="A199" i="6"/>
  <c r="G198" i="6"/>
  <c r="H198" i="6" s="1"/>
  <c r="E198" i="6"/>
  <c r="B198" i="6"/>
  <c r="C198" i="6" s="1"/>
  <c r="A198" i="6"/>
  <c r="G197" i="6"/>
  <c r="E197" i="6"/>
  <c r="B197" i="6"/>
  <c r="C197" i="6" s="1"/>
  <c r="A197" i="6"/>
  <c r="G196" i="6"/>
  <c r="H196" i="6" s="1"/>
  <c r="E196" i="6"/>
  <c r="B196" i="6"/>
  <c r="C196" i="6" s="1"/>
  <c r="A196" i="6"/>
  <c r="G195" i="6"/>
  <c r="H195" i="6" s="1"/>
  <c r="E195" i="6"/>
  <c r="B195" i="6"/>
  <c r="C195" i="6" s="1"/>
  <c r="A195" i="6"/>
  <c r="G194" i="6"/>
  <c r="H194" i="6" s="1"/>
  <c r="E194" i="6"/>
  <c r="B194" i="6"/>
  <c r="C194" i="6" s="1"/>
  <c r="A194" i="6"/>
  <c r="G193" i="6"/>
  <c r="E193" i="6"/>
  <c r="B193" i="6"/>
  <c r="C193" i="6" s="1"/>
  <c r="A193" i="6"/>
  <c r="G192" i="6"/>
  <c r="H192" i="6" s="1"/>
  <c r="E192" i="6"/>
  <c r="B192" i="6"/>
  <c r="C192" i="6" s="1"/>
  <c r="A192" i="6"/>
  <c r="G191" i="6"/>
  <c r="H191" i="6" s="1"/>
  <c r="E191" i="6"/>
  <c r="B191" i="6"/>
  <c r="C191" i="6" s="1"/>
  <c r="A191" i="6"/>
  <c r="G190" i="6"/>
  <c r="H190" i="6" s="1"/>
  <c r="E190" i="6"/>
  <c r="B190" i="6"/>
  <c r="C190" i="6" s="1"/>
  <c r="A190" i="6"/>
  <c r="G189" i="6"/>
  <c r="H189" i="6" s="1"/>
  <c r="E189" i="6"/>
  <c r="B189" i="6"/>
  <c r="C189" i="6" s="1"/>
  <c r="A189" i="6"/>
  <c r="G188" i="6"/>
  <c r="H188" i="6" s="1"/>
  <c r="E188" i="6"/>
  <c r="B188" i="6"/>
  <c r="C188" i="6" s="1"/>
  <c r="A188" i="6"/>
  <c r="G187" i="6"/>
  <c r="E187" i="6"/>
  <c r="B187" i="6"/>
  <c r="C187" i="6" s="1"/>
  <c r="A187" i="6"/>
  <c r="G186" i="6"/>
  <c r="H186" i="6" s="1"/>
  <c r="E186" i="6"/>
  <c r="B186" i="6"/>
  <c r="C186" i="6" s="1"/>
  <c r="A186" i="6"/>
  <c r="G185" i="6"/>
  <c r="H185" i="6" s="1"/>
  <c r="E185" i="6"/>
  <c r="B185" i="6"/>
  <c r="C185" i="6" s="1"/>
  <c r="A185" i="6"/>
  <c r="G184" i="6"/>
  <c r="H184" i="6" s="1"/>
  <c r="E184" i="6"/>
  <c r="B184" i="6"/>
  <c r="C184" i="6" s="1"/>
  <c r="A184" i="6"/>
  <c r="G183" i="6"/>
  <c r="H183" i="6" s="1"/>
  <c r="E183" i="6"/>
  <c r="B183" i="6"/>
  <c r="C183" i="6" s="1"/>
  <c r="A183" i="6"/>
  <c r="G182" i="6"/>
  <c r="E182" i="6"/>
  <c r="B182" i="6"/>
  <c r="C182" i="6" s="1"/>
  <c r="A182" i="6"/>
  <c r="G181" i="6"/>
  <c r="H181" i="6" s="1"/>
  <c r="E181" i="6"/>
  <c r="B181" i="6"/>
  <c r="C181" i="6" s="1"/>
  <c r="A181" i="6"/>
  <c r="G180" i="6"/>
  <c r="H180" i="6" s="1"/>
  <c r="E180" i="6"/>
  <c r="B180" i="6"/>
  <c r="C180" i="6" s="1"/>
  <c r="A180" i="6"/>
  <c r="G179" i="6"/>
  <c r="H179" i="6" s="1"/>
  <c r="E179" i="6"/>
  <c r="B179" i="6"/>
  <c r="C179" i="6" s="1"/>
  <c r="A179" i="6"/>
  <c r="G178" i="6"/>
  <c r="E178" i="6"/>
  <c r="B178" i="6"/>
  <c r="C178" i="6" s="1"/>
  <c r="A178" i="6"/>
  <c r="G177" i="6"/>
  <c r="H177" i="6" s="1"/>
  <c r="E177" i="6"/>
  <c r="B177" i="6"/>
  <c r="C177" i="6" s="1"/>
  <c r="A177" i="6"/>
  <c r="G176" i="6"/>
  <c r="H176" i="6" s="1"/>
  <c r="E176" i="6"/>
  <c r="B176" i="6"/>
  <c r="C176" i="6" s="1"/>
  <c r="A176" i="6"/>
  <c r="G175" i="6"/>
  <c r="H175" i="6" s="1"/>
  <c r="E175" i="6"/>
  <c r="B175" i="6"/>
  <c r="C175" i="6" s="1"/>
  <c r="A175" i="6"/>
  <c r="G174" i="6"/>
  <c r="E174" i="6"/>
  <c r="B174" i="6"/>
  <c r="C174" i="6" s="1"/>
  <c r="A174" i="6"/>
  <c r="G173" i="6"/>
  <c r="H173" i="6" s="1"/>
  <c r="E173" i="6"/>
  <c r="B173" i="6"/>
  <c r="C173" i="6" s="1"/>
  <c r="A173" i="6"/>
  <c r="G172" i="6"/>
  <c r="H172" i="6" s="1"/>
  <c r="E172" i="6"/>
  <c r="B172" i="6"/>
  <c r="C172" i="6" s="1"/>
  <c r="A172" i="6"/>
  <c r="G171" i="6"/>
  <c r="E171" i="6"/>
  <c r="B171" i="6"/>
  <c r="C171" i="6" s="1"/>
  <c r="A171" i="6"/>
  <c r="G170" i="6"/>
  <c r="E170" i="6"/>
  <c r="B170" i="6"/>
  <c r="C170" i="6" s="1"/>
  <c r="A170" i="6"/>
  <c r="G169" i="6"/>
  <c r="H169" i="6" s="1"/>
  <c r="E169" i="6"/>
  <c r="B169" i="6"/>
  <c r="C169" i="6" s="1"/>
  <c r="A169" i="6"/>
  <c r="G168" i="6"/>
  <c r="H168" i="6" s="1"/>
  <c r="E168" i="6"/>
  <c r="B168" i="6"/>
  <c r="C168" i="6" s="1"/>
  <c r="A168" i="6"/>
  <c r="G167" i="6"/>
  <c r="H167" i="6" s="1"/>
  <c r="E167" i="6"/>
  <c r="B167" i="6"/>
  <c r="C167" i="6" s="1"/>
  <c r="A167" i="6"/>
  <c r="G166" i="6"/>
  <c r="E166" i="6"/>
  <c r="B166" i="6"/>
  <c r="C166" i="6" s="1"/>
  <c r="A166" i="6"/>
  <c r="G165" i="6"/>
  <c r="H165" i="6" s="1"/>
  <c r="E165" i="6"/>
  <c r="B165" i="6"/>
  <c r="C165" i="6" s="1"/>
  <c r="A165" i="6"/>
  <c r="G164" i="6"/>
  <c r="H164" i="6" s="1"/>
  <c r="E164" i="6"/>
  <c r="B164" i="6"/>
  <c r="C164" i="6" s="1"/>
  <c r="A164" i="6"/>
  <c r="G163" i="6"/>
  <c r="H163" i="6" s="1"/>
  <c r="E163" i="6"/>
  <c r="B163" i="6"/>
  <c r="C163" i="6" s="1"/>
  <c r="A163" i="6"/>
  <c r="G162" i="6"/>
  <c r="E162" i="6"/>
  <c r="B162" i="6"/>
  <c r="C162" i="6" s="1"/>
  <c r="A162" i="6"/>
  <c r="G161" i="6"/>
  <c r="H161" i="6" s="1"/>
  <c r="E161" i="6"/>
  <c r="B161" i="6"/>
  <c r="C161" i="6" s="1"/>
  <c r="A161" i="6"/>
  <c r="G160" i="6"/>
  <c r="E160" i="6"/>
  <c r="C160" i="6"/>
  <c r="B160" i="6"/>
  <c r="A160" i="6"/>
  <c r="G159" i="6"/>
  <c r="H159" i="6" s="1"/>
  <c r="E159" i="6"/>
  <c r="B159" i="6"/>
  <c r="C159" i="6" s="1"/>
  <c r="A159" i="6"/>
  <c r="G158" i="6"/>
  <c r="E158" i="6"/>
  <c r="B158" i="6"/>
  <c r="C158" i="6" s="1"/>
  <c r="A158" i="6"/>
  <c r="G157" i="6"/>
  <c r="E157" i="6"/>
  <c r="B157" i="6"/>
  <c r="C157" i="6" s="1"/>
  <c r="A157" i="6"/>
  <c r="G156" i="6"/>
  <c r="H156" i="6" s="1"/>
  <c r="E156" i="6"/>
  <c r="B156" i="6"/>
  <c r="C156" i="6" s="1"/>
  <c r="A156" i="6"/>
  <c r="G155" i="6"/>
  <c r="H155" i="6" s="1"/>
  <c r="E155" i="6"/>
  <c r="B155" i="6"/>
  <c r="C155" i="6" s="1"/>
  <c r="A155" i="6"/>
  <c r="G154" i="6"/>
  <c r="E154" i="6"/>
  <c r="B154" i="6"/>
  <c r="C154" i="6" s="1"/>
  <c r="A154" i="6"/>
  <c r="G153" i="6"/>
  <c r="E153" i="6"/>
  <c r="B153" i="6"/>
  <c r="C153" i="6" s="1"/>
  <c r="A153" i="6"/>
  <c r="G152" i="6"/>
  <c r="E152" i="6"/>
  <c r="B152" i="6"/>
  <c r="C152" i="6" s="1"/>
  <c r="A152" i="6"/>
  <c r="G151" i="6"/>
  <c r="H151" i="6" s="1"/>
  <c r="E151" i="6"/>
  <c r="B151" i="6"/>
  <c r="C151" i="6" s="1"/>
  <c r="A151" i="6"/>
  <c r="G150" i="6"/>
  <c r="E150" i="6"/>
  <c r="B150" i="6"/>
  <c r="C150" i="6" s="1"/>
  <c r="A150" i="6"/>
  <c r="G149" i="6"/>
  <c r="H149" i="6" s="1"/>
  <c r="E149" i="6"/>
  <c r="B149" i="6"/>
  <c r="C149" i="6" s="1"/>
  <c r="A149" i="6"/>
  <c r="G148" i="6"/>
  <c r="H148" i="6" s="1"/>
  <c r="E148" i="6"/>
  <c r="B148" i="6"/>
  <c r="C148" i="6" s="1"/>
  <c r="A148" i="6"/>
  <c r="G147" i="6"/>
  <c r="H147" i="6" s="1"/>
  <c r="E147" i="6"/>
  <c r="B147" i="6"/>
  <c r="C147" i="6" s="1"/>
  <c r="A147" i="6"/>
  <c r="G146" i="6"/>
  <c r="E146" i="6"/>
  <c r="B146" i="6"/>
  <c r="C146" i="6" s="1"/>
  <c r="A146" i="6"/>
  <c r="G145" i="6"/>
  <c r="H145" i="6" s="1"/>
  <c r="E145" i="6"/>
  <c r="B145" i="6"/>
  <c r="C145" i="6" s="1"/>
  <c r="A145" i="6"/>
  <c r="G144" i="6"/>
  <c r="H144" i="6" s="1"/>
  <c r="E144" i="6"/>
  <c r="B144" i="6"/>
  <c r="C144" i="6" s="1"/>
  <c r="A144" i="6"/>
  <c r="G143" i="6"/>
  <c r="H143" i="6" s="1"/>
  <c r="E143" i="6"/>
  <c r="B143" i="6"/>
  <c r="C143" i="6" s="1"/>
  <c r="A143" i="6"/>
  <c r="G142" i="6"/>
  <c r="E142" i="6"/>
  <c r="B142" i="6"/>
  <c r="C142" i="6" s="1"/>
  <c r="A142" i="6"/>
  <c r="G141" i="6"/>
  <c r="H141" i="6" s="1"/>
  <c r="E141" i="6"/>
  <c r="B141" i="6"/>
  <c r="C141" i="6" s="1"/>
  <c r="A141" i="6"/>
  <c r="G140" i="6"/>
  <c r="H140" i="6" s="1"/>
  <c r="E140" i="6"/>
  <c r="B140" i="6"/>
  <c r="C140" i="6" s="1"/>
  <c r="A140" i="6"/>
  <c r="G139" i="6"/>
  <c r="H139" i="6" s="1"/>
  <c r="E139" i="6"/>
  <c r="B139" i="6"/>
  <c r="C139" i="6" s="1"/>
  <c r="A139" i="6"/>
  <c r="G138" i="6"/>
  <c r="E138" i="6"/>
  <c r="B138" i="6"/>
  <c r="C138" i="6" s="1"/>
  <c r="A138" i="6"/>
  <c r="G137" i="6"/>
  <c r="H137" i="6" s="1"/>
  <c r="E137" i="6"/>
  <c r="B137" i="6"/>
  <c r="C137" i="6" s="1"/>
  <c r="A137" i="6"/>
  <c r="G136" i="6"/>
  <c r="H136" i="6" s="1"/>
  <c r="E136" i="6"/>
  <c r="B136" i="6"/>
  <c r="C136" i="6" s="1"/>
  <c r="A136" i="6"/>
  <c r="G135" i="6"/>
  <c r="E135" i="6"/>
  <c r="B135" i="6"/>
  <c r="C135" i="6" s="1"/>
  <c r="A135" i="6"/>
  <c r="G134" i="6"/>
  <c r="E134" i="6"/>
  <c r="B134" i="6"/>
  <c r="C134" i="6" s="1"/>
  <c r="A134" i="6"/>
  <c r="G133" i="6"/>
  <c r="H133" i="6" s="1"/>
  <c r="E133" i="6"/>
  <c r="B133" i="6"/>
  <c r="C133" i="6" s="1"/>
  <c r="A133" i="6"/>
  <c r="G132" i="6"/>
  <c r="H132" i="6" s="1"/>
  <c r="E132" i="6"/>
  <c r="B132" i="6"/>
  <c r="C132" i="6" s="1"/>
  <c r="A132" i="6"/>
  <c r="G131" i="6"/>
  <c r="H131" i="6" s="1"/>
  <c r="E131" i="6"/>
  <c r="B131" i="6"/>
  <c r="C131" i="6" s="1"/>
  <c r="A131" i="6"/>
  <c r="G130" i="6"/>
  <c r="E130" i="6"/>
  <c r="B130" i="6"/>
  <c r="C130" i="6" s="1"/>
  <c r="A130" i="6"/>
  <c r="G129" i="6"/>
  <c r="H129" i="6" s="1"/>
  <c r="E129" i="6"/>
  <c r="B129" i="6"/>
  <c r="C129" i="6" s="1"/>
  <c r="A129" i="6"/>
  <c r="G128" i="6"/>
  <c r="H128" i="6" s="1"/>
  <c r="E128" i="6"/>
  <c r="B128" i="6"/>
  <c r="C128" i="6" s="1"/>
  <c r="A128" i="6"/>
  <c r="G127" i="6"/>
  <c r="H127" i="6" s="1"/>
  <c r="E127" i="6"/>
  <c r="B127" i="6"/>
  <c r="C127" i="6" s="1"/>
  <c r="A127" i="6"/>
  <c r="G126" i="6"/>
  <c r="E126" i="6"/>
  <c r="B126" i="6"/>
  <c r="C126" i="6" s="1"/>
  <c r="A126" i="6"/>
  <c r="G125" i="6"/>
  <c r="H125" i="6" s="1"/>
  <c r="E125" i="6"/>
  <c r="B125" i="6"/>
  <c r="C125" i="6" s="1"/>
  <c r="A125" i="6"/>
  <c r="G124" i="6"/>
  <c r="H124" i="6" s="1"/>
  <c r="E124" i="6"/>
  <c r="B124" i="6"/>
  <c r="C124" i="6" s="1"/>
  <c r="A124" i="6"/>
  <c r="G123" i="6"/>
  <c r="H123" i="6" s="1"/>
  <c r="E123" i="6"/>
  <c r="B123" i="6"/>
  <c r="C123" i="6" s="1"/>
  <c r="A123" i="6"/>
  <c r="G122" i="6"/>
  <c r="E122" i="6"/>
  <c r="B122" i="6"/>
  <c r="C122" i="6" s="1"/>
  <c r="A122" i="6"/>
  <c r="G121" i="6"/>
  <c r="E121" i="6"/>
  <c r="B121" i="6"/>
  <c r="C121" i="6" s="1"/>
  <c r="A121" i="6"/>
  <c r="G120" i="6"/>
  <c r="H120" i="6" s="1"/>
  <c r="E120" i="6"/>
  <c r="B120" i="6"/>
  <c r="C120" i="6" s="1"/>
  <c r="A120" i="6"/>
  <c r="G119" i="6"/>
  <c r="H119" i="6" s="1"/>
  <c r="E119" i="6"/>
  <c r="B119" i="6"/>
  <c r="C119" i="6" s="1"/>
  <c r="A119" i="6"/>
  <c r="G118" i="6"/>
  <c r="E118" i="6"/>
  <c r="B118" i="6"/>
  <c r="C118" i="6" s="1"/>
  <c r="A118" i="6"/>
  <c r="G117" i="6"/>
  <c r="H117" i="6" s="1"/>
  <c r="E117" i="6"/>
  <c r="B117" i="6"/>
  <c r="C117" i="6" s="1"/>
  <c r="A117" i="6"/>
  <c r="G116" i="6"/>
  <c r="H116" i="6" s="1"/>
  <c r="E116" i="6"/>
  <c r="B116" i="6"/>
  <c r="C116" i="6" s="1"/>
  <c r="A116" i="6"/>
  <c r="G115" i="6"/>
  <c r="H115" i="6" s="1"/>
  <c r="E115" i="6"/>
  <c r="B115" i="6"/>
  <c r="C115" i="6" s="1"/>
  <c r="A115" i="6"/>
  <c r="G114" i="6"/>
  <c r="E114" i="6"/>
  <c r="B114" i="6"/>
  <c r="C114" i="6" s="1"/>
  <c r="A114" i="6"/>
  <c r="G113" i="6"/>
  <c r="H113" i="6" s="1"/>
  <c r="E113" i="6"/>
  <c r="B113" i="6"/>
  <c r="C113" i="6" s="1"/>
  <c r="A113" i="6"/>
  <c r="G112" i="6"/>
  <c r="H112" i="6" s="1"/>
  <c r="E112" i="6"/>
  <c r="B112" i="6"/>
  <c r="C112" i="6" s="1"/>
  <c r="A112" i="6"/>
  <c r="G111" i="6"/>
  <c r="H111" i="6" s="1"/>
  <c r="E111" i="6"/>
  <c r="B111" i="6"/>
  <c r="C111" i="6" s="1"/>
  <c r="A111" i="6"/>
  <c r="G110" i="6"/>
  <c r="E110" i="6"/>
  <c r="B110" i="6"/>
  <c r="C110" i="6" s="1"/>
  <c r="A110" i="6"/>
  <c r="G109" i="6"/>
  <c r="H109" i="6" s="1"/>
  <c r="E109" i="6"/>
  <c r="B109" i="6"/>
  <c r="C109" i="6" s="1"/>
  <c r="A109" i="6"/>
  <c r="G108" i="6"/>
  <c r="H108" i="6" s="1"/>
  <c r="E108" i="6"/>
  <c r="B108" i="6"/>
  <c r="C108" i="6" s="1"/>
  <c r="A108" i="6"/>
  <c r="G107" i="6"/>
  <c r="H107" i="6" s="1"/>
  <c r="E107" i="6"/>
  <c r="B107" i="6"/>
  <c r="C107" i="6" s="1"/>
  <c r="A107" i="6"/>
  <c r="G106" i="6"/>
  <c r="E106" i="6"/>
  <c r="B106" i="6"/>
  <c r="C106" i="6" s="1"/>
  <c r="A106" i="6"/>
  <c r="G105" i="6"/>
  <c r="H105" i="6" s="1"/>
  <c r="E105" i="6"/>
  <c r="B105" i="6"/>
  <c r="C105" i="6" s="1"/>
  <c r="A105" i="6"/>
  <c r="G104" i="6"/>
  <c r="H104" i="6" s="1"/>
  <c r="E104" i="6"/>
  <c r="B104" i="6"/>
  <c r="C104" i="6" s="1"/>
  <c r="A104" i="6"/>
  <c r="G103" i="6"/>
  <c r="H103" i="6" s="1"/>
  <c r="E103" i="6"/>
  <c r="B103" i="6"/>
  <c r="C103" i="6" s="1"/>
  <c r="A103" i="6"/>
  <c r="G102" i="6"/>
  <c r="E102" i="6"/>
  <c r="B102" i="6"/>
  <c r="C102" i="6" s="1"/>
  <c r="A102" i="6"/>
  <c r="G101" i="6"/>
  <c r="H101" i="6" s="1"/>
  <c r="E101" i="6"/>
  <c r="B101" i="6"/>
  <c r="C101" i="6" s="1"/>
  <c r="A101" i="6"/>
  <c r="G100" i="6"/>
  <c r="H100" i="6" s="1"/>
  <c r="E100" i="6"/>
  <c r="C100" i="6"/>
  <c r="B100" i="6"/>
  <c r="A100" i="6"/>
  <c r="G99" i="6"/>
  <c r="H99" i="6" s="1"/>
  <c r="E99" i="6"/>
  <c r="B99" i="6"/>
  <c r="C99" i="6" s="1"/>
  <c r="A99" i="6"/>
  <c r="G98" i="6"/>
  <c r="E98" i="6"/>
  <c r="B98" i="6"/>
  <c r="C98" i="6" s="1"/>
  <c r="A98" i="6"/>
  <c r="G97" i="6"/>
  <c r="H97" i="6" s="1"/>
  <c r="E97" i="6"/>
  <c r="B97" i="6"/>
  <c r="C97" i="6" s="1"/>
  <c r="A97" i="6"/>
  <c r="G96" i="6"/>
  <c r="H96" i="6" s="1"/>
  <c r="E96" i="6"/>
  <c r="B96" i="6"/>
  <c r="C96" i="6" s="1"/>
  <c r="A96" i="6"/>
  <c r="G95" i="6"/>
  <c r="H95" i="6" s="1"/>
  <c r="E95" i="6"/>
  <c r="B95" i="6"/>
  <c r="C95" i="6" s="1"/>
  <c r="A95" i="6"/>
  <c r="G94" i="6"/>
  <c r="F94" i="6" s="1"/>
  <c r="E94" i="6"/>
  <c r="B94" i="6"/>
  <c r="C94" i="6" s="1"/>
  <c r="A94" i="6"/>
  <c r="G93" i="6"/>
  <c r="F93" i="6" s="1"/>
  <c r="E93" i="6"/>
  <c r="B93" i="6"/>
  <c r="C93" i="6" s="1"/>
  <c r="A93" i="6"/>
  <c r="G92" i="6"/>
  <c r="E92" i="6"/>
  <c r="B92" i="6"/>
  <c r="C92" i="6" s="1"/>
  <c r="A92" i="6"/>
  <c r="G91" i="6"/>
  <c r="H91" i="6" s="1"/>
  <c r="F91" i="6"/>
  <c r="E91" i="6"/>
  <c r="B91" i="6"/>
  <c r="C91" i="6" s="1"/>
  <c r="A91" i="6"/>
  <c r="G90" i="6"/>
  <c r="E90" i="6"/>
  <c r="B90" i="6"/>
  <c r="C90" i="6" s="1"/>
  <c r="A90" i="6"/>
  <c r="G89" i="6"/>
  <c r="I89" i="6" s="1"/>
  <c r="E89" i="6"/>
  <c r="B89" i="6"/>
  <c r="C89" i="6" s="1"/>
  <c r="A89" i="6"/>
  <c r="G88" i="6"/>
  <c r="E88" i="6"/>
  <c r="B88" i="6"/>
  <c r="C88" i="6" s="1"/>
  <c r="A88" i="6"/>
  <c r="G87" i="6"/>
  <c r="E87" i="6"/>
  <c r="B87" i="6"/>
  <c r="C87" i="6" s="1"/>
  <c r="A87" i="6"/>
  <c r="I86" i="6"/>
  <c r="G86" i="6"/>
  <c r="H86" i="6" s="1"/>
  <c r="E86" i="6"/>
  <c r="B86" i="6"/>
  <c r="C86" i="6" s="1"/>
  <c r="A86" i="6"/>
  <c r="G85" i="6"/>
  <c r="H85" i="6" s="1"/>
  <c r="E85" i="6"/>
  <c r="B85" i="6"/>
  <c r="C85" i="6" s="1"/>
  <c r="A85" i="6"/>
  <c r="G84" i="6"/>
  <c r="F84" i="6" s="1"/>
  <c r="E84" i="6"/>
  <c r="B84" i="6"/>
  <c r="C84" i="6" s="1"/>
  <c r="A84" i="6"/>
  <c r="G83" i="6"/>
  <c r="H83" i="6" s="1"/>
  <c r="E83" i="6"/>
  <c r="B83" i="6"/>
  <c r="C83" i="6" s="1"/>
  <c r="A83" i="6"/>
  <c r="G82" i="6"/>
  <c r="E82" i="6"/>
  <c r="B82" i="6"/>
  <c r="C82" i="6" s="1"/>
  <c r="A82" i="6"/>
  <c r="G81" i="6"/>
  <c r="H81" i="6" s="1"/>
  <c r="E81" i="6"/>
  <c r="B81" i="6"/>
  <c r="C81" i="6" s="1"/>
  <c r="A81" i="6"/>
  <c r="G80" i="6"/>
  <c r="E80" i="6"/>
  <c r="B80" i="6"/>
  <c r="C80" i="6" s="1"/>
  <c r="A80" i="6"/>
  <c r="G79" i="6"/>
  <c r="H79" i="6" s="1"/>
  <c r="E79" i="6"/>
  <c r="B79" i="6"/>
  <c r="C79" i="6" s="1"/>
  <c r="A79" i="6"/>
  <c r="G78" i="6"/>
  <c r="H78" i="6" s="1"/>
  <c r="E78" i="6"/>
  <c r="B78" i="6"/>
  <c r="C78" i="6" s="1"/>
  <c r="A78" i="6"/>
  <c r="G77" i="6"/>
  <c r="F77" i="6" s="1"/>
  <c r="E77" i="6"/>
  <c r="B77" i="6"/>
  <c r="C77" i="6" s="1"/>
  <c r="A77" i="6"/>
  <c r="G76" i="6"/>
  <c r="E76" i="6"/>
  <c r="B76" i="6"/>
  <c r="C76" i="6" s="1"/>
  <c r="A76" i="6"/>
  <c r="G75" i="6"/>
  <c r="E75" i="6"/>
  <c r="B75" i="6"/>
  <c r="C75" i="6" s="1"/>
  <c r="A75" i="6"/>
  <c r="G74" i="6"/>
  <c r="E74" i="6"/>
  <c r="B74" i="6"/>
  <c r="C74" i="6" s="1"/>
  <c r="A74" i="6"/>
  <c r="G73" i="6"/>
  <c r="H73" i="6" s="1"/>
  <c r="E73" i="6"/>
  <c r="B73" i="6"/>
  <c r="C73" i="6" s="1"/>
  <c r="A73" i="6"/>
  <c r="G72" i="6"/>
  <c r="H72" i="6" s="1"/>
  <c r="E72" i="6"/>
  <c r="C72" i="6"/>
  <c r="B72" i="6"/>
  <c r="A72" i="6"/>
  <c r="G71" i="6"/>
  <c r="H71" i="6" s="1"/>
  <c r="E71" i="6"/>
  <c r="B71" i="6"/>
  <c r="C71" i="6" s="1"/>
  <c r="A71" i="6"/>
  <c r="G70" i="6"/>
  <c r="F70" i="6" s="1"/>
  <c r="E70" i="6"/>
  <c r="B70" i="6"/>
  <c r="C70" i="6" s="1"/>
  <c r="A70" i="6"/>
  <c r="G69" i="6"/>
  <c r="H69" i="6" s="1"/>
  <c r="E69" i="6"/>
  <c r="B69" i="6"/>
  <c r="C69" i="6" s="1"/>
  <c r="A69" i="6"/>
  <c r="G68" i="6"/>
  <c r="F68" i="6" s="1"/>
  <c r="E68" i="6"/>
  <c r="B68" i="6"/>
  <c r="C68" i="6" s="1"/>
  <c r="A68" i="6"/>
  <c r="G67" i="6"/>
  <c r="F67" i="6" s="1"/>
  <c r="E67" i="6"/>
  <c r="B67" i="6"/>
  <c r="C67" i="6" s="1"/>
  <c r="A67" i="6"/>
  <c r="G66" i="6"/>
  <c r="E66" i="6"/>
  <c r="B66" i="6"/>
  <c r="C66" i="6" s="1"/>
  <c r="A66" i="6"/>
  <c r="G65" i="6"/>
  <c r="H65" i="6" s="1"/>
  <c r="E65" i="6"/>
  <c r="B65" i="6"/>
  <c r="C65" i="6" s="1"/>
  <c r="A65" i="6"/>
  <c r="G64" i="6"/>
  <c r="H64" i="6" s="1"/>
  <c r="E64" i="6"/>
  <c r="B64" i="6"/>
  <c r="C64" i="6" s="1"/>
  <c r="A64" i="6"/>
  <c r="G63" i="6"/>
  <c r="H63" i="6" s="1"/>
  <c r="E63" i="6"/>
  <c r="B63" i="6"/>
  <c r="C63" i="6" s="1"/>
  <c r="A63" i="6"/>
  <c r="G62" i="6"/>
  <c r="E62" i="6"/>
  <c r="B62" i="6"/>
  <c r="C62" i="6" s="1"/>
  <c r="A62" i="6"/>
  <c r="G61" i="6"/>
  <c r="H61" i="6" s="1"/>
  <c r="E61" i="6"/>
  <c r="B61" i="6"/>
  <c r="C61" i="6" s="1"/>
  <c r="A61" i="6"/>
  <c r="G60" i="6"/>
  <c r="E60" i="6"/>
  <c r="B60" i="6"/>
  <c r="C60" i="6" s="1"/>
  <c r="A60" i="6"/>
  <c r="G59" i="6"/>
  <c r="H59" i="6" s="1"/>
  <c r="E59" i="6"/>
  <c r="B59" i="6"/>
  <c r="C59" i="6" s="1"/>
  <c r="A59" i="6"/>
  <c r="G58" i="6"/>
  <c r="E58" i="6"/>
  <c r="B58" i="6"/>
  <c r="C58" i="6" s="1"/>
  <c r="A58" i="6"/>
  <c r="G57" i="6"/>
  <c r="H57" i="6" s="1"/>
  <c r="E57" i="6"/>
  <c r="B57" i="6"/>
  <c r="C57" i="6" s="1"/>
  <c r="A57" i="6"/>
  <c r="G56" i="6"/>
  <c r="H56" i="6" s="1"/>
  <c r="E56" i="6"/>
  <c r="B56" i="6"/>
  <c r="C56" i="6" s="1"/>
  <c r="A56" i="6"/>
  <c r="G55" i="6"/>
  <c r="H55" i="6" s="1"/>
  <c r="E55" i="6"/>
  <c r="B55" i="6"/>
  <c r="C55" i="6" s="1"/>
  <c r="A55" i="6"/>
  <c r="G54" i="6"/>
  <c r="H54" i="6" s="1"/>
  <c r="E54" i="6"/>
  <c r="B54" i="6"/>
  <c r="C54" i="6" s="1"/>
  <c r="A54" i="6"/>
  <c r="G53" i="6"/>
  <c r="H53" i="6" s="1"/>
  <c r="E53" i="6"/>
  <c r="B53" i="6"/>
  <c r="C53" i="6" s="1"/>
  <c r="A53" i="6"/>
  <c r="G52" i="6"/>
  <c r="F52" i="6" s="1"/>
  <c r="E52" i="6"/>
  <c r="B52" i="6"/>
  <c r="C52" i="6" s="1"/>
  <c r="A52" i="6"/>
  <c r="G51" i="6"/>
  <c r="H51" i="6" s="1"/>
  <c r="E51" i="6"/>
  <c r="B51" i="6"/>
  <c r="C51" i="6" s="1"/>
  <c r="A51" i="6"/>
  <c r="G50" i="6"/>
  <c r="H50" i="6" s="1"/>
  <c r="E50" i="6"/>
  <c r="B50" i="6"/>
  <c r="C50" i="6" s="1"/>
  <c r="A50" i="6"/>
  <c r="G49" i="6"/>
  <c r="H49" i="6" s="1"/>
  <c r="E49" i="6"/>
  <c r="B49" i="6"/>
  <c r="C49" i="6" s="1"/>
  <c r="A49" i="6"/>
  <c r="G48" i="6"/>
  <c r="H48" i="6" s="1"/>
  <c r="E48" i="6"/>
  <c r="B48" i="6"/>
  <c r="C48" i="6" s="1"/>
  <c r="A48" i="6"/>
  <c r="G47" i="6"/>
  <c r="H47" i="6" s="1"/>
  <c r="E47" i="6"/>
  <c r="B47" i="6"/>
  <c r="C47" i="6" s="1"/>
  <c r="A47" i="6"/>
  <c r="G46" i="6"/>
  <c r="H46" i="6" s="1"/>
  <c r="E46" i="6"/>
  <c r="B46" i="6"/>
  <c r="C46" i="6" s="1"/>
  <c r="A46" i="6"/>
  <c r="G45" i="6"/>
  <c r="H45" i="6" s="1"/>
  <c r="E45" i="6"/>
  <c r="B45" i="6"/>
  <c r="C45" i="6" s="1"/>
  <c r="A45" i="6"/>
  <c r="G44" i="6"/>
  <c r="H44" i="6" s="1"/>
  <c r="E44" i="6"/>
  <c r="B44" i="6"/>
  <c r="C44" i="6" s="1"/>
  <c r="A44" i="6"/>
  <c r="G43" i="6"/>
  <c r="H43" i="6" s="1"/>
  <c r="E43" i="6"/>
  <c r="B43" i="6"/>
  <c r="C43" i="6" s="1"/>
  <c r="A43" i="6"/>
  <c r="G42" i="6"/>
  <c r="H42" i="6" s="1"/>
  <c r="E42" i="6"/>
  <c r="B42" i="6"/>
  <c r="C42" i="6" s="1"/>
  <c r="A42" i="6"/>
  <c r="G41" i="6"/>
  <c r="H41" i="6" s="1"/>
  <c r="E41" i="6"/>
  <c r="B41" i="6"/>
  <c r="C41" i="6" s="1"/>
  <c r="A41" i="6"/>
  <c r="G40" i="6"/>
  <c r="H40" i="6" s="1"/>
  <c r="E40" i="6"/>
  <c r="C40" i="6"/>
  <c r="B40" i="6"/>
  <c r="A40" i="6"/>
  <c r="G39" i="6"/>
  <c r="H39" i="6" s="1"/>
  <c r="E39" i="6"/>
  <c r="B39" i="6"/>
  <c r="C39" i="6" s="1"/>
  <c r="A39" i="6"/>
  <c r="G38" i="6"/>
  <c r="H38" i="6" s="1"/>
  <c r="E38" i="6"/>
  <c r="B38" i="6"/>
  <c r="C38" i="6" s="1"/>
  <c r="A38" i="6"/>
  <c r="G37" i="6"/>
  <c r="H37" i="6" s="1"/>
  <c r="E37" i="6"/>
  <c r="B37" i="6"/>
  <c r="C37" i="6" s="1"/>
  <c r="A37" i="6"/>
  <c r="G36" i="6"/>
  <c r="H36" i="6" s="1"/>
  <c r="E36" i="6"/>
  <c r="B36" i="6"/>
  <c r="C36" i="6" s="1"/>
  <c r="A36" i="6"/>
  <c r="G35" i="6"/>
  <c r="E35" i="6"/>
  <c r="B35" i="6"/>
  <c r="C35" i="6" s="1"/>
  <c r="A35" i="6"/>
  <c r="G34" i="6"/>
  <c r="H34" i="6" s="1"/>
  <c r="E34" i="6"/>
  <c r="B34" i="6"/>
  <c r="C34" i="6" s="1"/>
  <c r="A34" i="6"/>
  <c r="G33" i="6"/>
  <c r="H33" i="6" s="1"/>
  <c r="E33" i="6"/>
  <c r="B33" i="6"/>
  <c r="C33" i="6" s="1"/>
  <c r="A33" i="6"/>
  <c r="G32" i="6"/>
  <c r="H32" i="6" s="1"/>
  <c r="E32" i="6"/>
  <c r="B32" i="6"/>
  <c r="C32" i="6" s="1"/>
  <c r="A32" i="6"/>
  <c r="G31" i="6"/>
  <c r="H31" i="6" s="1"/>
  <c r="E31" i="6"/>
  <c r="B31" i="6"/>
  <c r="C31" i="6" s="1"/>
  <c r="A31" i="6"/>
  <c r="G30" i="6"/>
  <c r="H30" i="6" s="1"/>
  <c r="E30" i="6"/>
  <c r="B30" i="6"/>
  <c r="C30" i="6" s="1"/>
  <c r="A30" i="6"/>
  <c r="G29" i="6"/>
  <c r="H29" i="6" s="1"/>
  <c r="E29" i="6"/>
  <c r="B29" i="6"/>
  <c r="C29" i="6" s="1"/>
  <c r="A29" i="6"/>
  <c r="G28" i="6"/>
  <c r="H28" i="6" s="1"/>
  <c r="E28" i="6"/>
  <c r="B28" i="6"/>
  <c r="C28" i="6" s="1"/>
  <c r="A28" i="6"/>
  <c r="G27" i="6"/>
  <c r="H27" i="6" s="1"/>
  <c r="E27" i="6"/>
  <c r="B27" i="6"/>
  <c r="C27" i="6" s="1"/>
  <c r="A27" i="6"/>
  <c r="G26" i="6"/>
  <c r="H26" i="6" s="1"/>
  <c r="E26" i="6"/>
  <c r="B26" i="6"/>
  <c r="C26" i="6" s="1"/>
  <c r="A26" i="6"/>
  <c r="G25" i="6"/>
  <c r="H25" i="6" s="1"/>
  <c r="E25" i="6"/>
  <c r="B25" i="6"/>
  <c r="C25" i="6" s="1"/>
  <c r="A25" i="6"/>
  <c r="G24" i="6"/>
  <c r="H24" i="6" s="1"/>
  <c r="E24" i="6"/>
  <c r="B24" i="6"/>
  <c r="C24" i="6" s="1"/>
  <c r="A24" i="6"/>
  <c r="G23" i="6"/>
  <c r="H23" i="6" s="1"/>
  <c r="E23" i="6"/>
  <c r="B23" i="6"/>
  <c r="C23" i="6" s="1"/>
  <c r="A23" i="6"/>
  <c r="G22" i="6"/>
  <c r="H22" i="6" s="1"/>
  <c r="E22" i="6"/>
  <c r="B22" i="6"/>
  <c r="C22" i="6" s="1"/>
  <c r="A22" i="6"/>
  <c r="G21" i="6"/>
  <c r="H21" i="6" s="1"/>
  <c r="E21" i="6"/>
  <c r="B21" i="6"/>
  <c r="C21" i="6" s="1"/>
  <c r="A21" i="6"/>
  <c r="G20" i="6"/>
  <c r="H20" i="6" s="1"/>
  <c r="E20" i="6"/>
  <c r="B20" i="6"/>
  <c r="C20" i="6" s="1"/>
  <c r="A20" i="6"/>
  <c r="G19" i="6"/>
  <c r="H19" i="6" s="1"/>
  <c r="E19" i="6"/>
  <c r="B19" i="6"/>
  <c r="C19" i="6" s="1"/>
  <c r="A19" i="6"/>
  <c r="G18" i="6"/>
  <c r="H18" i="6" s="1"/>
  <c r="E18" i="6"/>
  <c r="B18" i="6"/>
  <c r="C18" i="6" s="1"/>
  <c r="A18" i="6"/>
  <c r="G17" i="6"/>
  <c r="H17" i="6" s="1"/>
  <c r="E17" i="6"/>
  <c r="B17" i="6"/>
  <c r="C17" i="6" s="1"/>
  <c r="A17" i="6"/>
  <c r="G16" i="6"/>
  <c r="H16" i="6" s="1"/>
  <c r="E16" i="6"/>
  <c r="B16" i="6"/>
  <c r="C16" i="6" s="1"/>
  <c r="A16" i="6"/>
  <c r="G15" i="6"/>
  <c r="H15" i="6" s="1"/>
  <c r="E15" i="6"/>
  <c r="B15" i="6"/>
  <c r="C15" i="6" s="1"/>
  <c r="A15" i="6"/>
  <c r="G14" i="6"/>
  <c r="H14" i="6" s="1"/>
  <c r="E14" i="6"/>
  <c r="B14" i="6"/>
  <c r="C14" i="6" s="1"/>
  <c r="A14" i="6"/>
  <c r="G13" i="6"/>
  <c r="H13" i="6" s="1"/>
  <c r="E13" i="6"/>
  <c r="B13" i="6"/>
  <c r="C13" i="6" s="1"/>
  <c r="A13" i="6"/>
  <c r="G12" i="6"/>
  <c r="H12" i="6" s="1"/>
  <c r="E12" i="6"/>
  <c r="B12" i="6"/>
  <c r="C12" i="6" s="1"/>
  <c r="A12" i="6"/>
  <c r="G11" i="6"/>
  <c r="H11" i="6" s="1"/>
  <c r="E11" i="6"/>
  <c r="B11" i="6"/>
  <c r="C11" i="6" s="1"/>
  <c r="A11" i="6"/>
  <c r="G10" i="6"/>
  <c r="H10" i="6" s="1"/>
  <c r="E10" i="6"/>
  <c r="B10" i="6"/>
  <c r="C10" i="6" s="1"/>
  <c r="A10" i="6"/>
  <c r="G9" i="6"/>
  <c r="H9" i="6" s="1"/>
  <c r="E9" i="6"/>
  <c r="B9" i="6"/>
  <c r="C9" i="6" s="1"/>
  <c r="A9" i="6"/>
  <c r="G8" i="6"/>
  <c r="H8" i="6" s="1"/>
  <c r="E8" i="6"/>
  <c r="B8" i="6"/>
  <c r="C8" i="6" s="1"/>
  <c r="A8" i="6"/>
  <c r="G7" i="6"/>
  <c r="H7" i="6" s="1"/>
  <c r="E7" i="6"/>
  <c r="B7" i="6"/>
  <c r="C7" i="6" s="1"/>
  <c r="A7" i="6"/>
  <c r="G6" i="6"/>
  <c r="H6" i="6" s="1"/>
  <c r="E6" i="6"/>
  <c r="B6" i="6"/>
  <c r="C6" i="6" s="1"/>
  <c r="A6" i="6"/>
  <c r="G3" i="6"/>
  <c r="F3" i="6"/>
  <c r="E3" i="6"/>
  <c r="D3" i="6"/>
  <c r="C3" i="6"/>
  <c r="B3" i="6"/>
  <c r="A3" i="6"/>
  <c r="G1" i="6"/>
  <c r="F1" i="6"/>
  <c r="J873" i="5"/>
  <c r="I873" i="5"/>
  <c r="H873" i="5"/>
  <c r="J872" i="5"/>
  <c r="I872" i="5"/>
  <c r="H872" i="5"/>
  <c r="J871" i="5"/>
  <c r="I871" i="5"/>
  <c r="H871" i="5"/>
  <c r="J870" i="5"/>
  <c r="I870" i="5"/>
  <c r="H870" i="5"/>
  <c r="J869" i="5"/>
  <c r="I869" i="5"/>
  <c r="H869" i="5"/>
  <c r="J868" i="5"/>
  <c r="I868" i="5"/>
  <c r="H868" i="5"/>
  <c r="J867" i="5"/>
  <c r="I867" i="5"/>
  <c r="H867" i="5"/>
  <c r="J866" i="5"/>
  <c r="I866" i="5"/>
  <c r="H866" i="5"/>
  <c r="J865" i="5"/>
  <c r="I865" i="5"/>
  <c r="H865" i="5"/>
  <c r="J864" i="5"/>
  <c r="I864" i="5"/>
  <c r="H864" i="5"/>
  <c r="J863" i="5"/>
  <c r="I863" i="5"/>
  <c r="H863" i="5"/>
  <c r="J862" i="5"/>
  <c r="I862" i="5"/>
  <c r="H862" i="5"/>
  <c r="J861" i="5"/>
  <c r="I861" i="5"/>
  <c r="H861" i="5"/>
  <c r="J860" i="5"/>
  <c r="I860" i="5"/>
  <c r="H860" i="5"/>
  <c r="J859" i="5"/>
  <c r="I859" i="5"/>
  <c r="H859" i="5"/>
  <c r="J858" i="5"/>
  <c r="I858" i="5"/>
  <c r="H858" i="5"/>
  <c r="J857" i="5"/>
  <c r="I857" i="5"/>
  <c r="H857" i="5"/>
  <c r="J856" i="5"/>
  <c r="I856" i="5"/>
  <c r="H856" i="5"/>
  <c r="J855" i="5"/>
  <c r="I855" i="5"/>
  <c r="H855" i="5"/>
  <c r="J854" i="5"/>
  <c r="I854" i="5"/>
  <c r="H854" i="5"/>
  <c r="J853" i="5"/>
  <c r="I853" i="5"/>
  <c r="H853" i="5"/>
  <c r="J852" i="5"/>
  <c r="I852" i="5"/>
  <c r="H852" i="5"/>
  <c r="J851" i="5"/>
  <c r="I851" i="5"/>
  <c r="H851" i="5"/>
  <c r="J850" i="5"/>
  <c r="I850" i="5"/>
  <c r="H850" i="5"/>
  <c r="J849" i="5"/>
  <c r="I849" i="5"/>
  <c r="H849" i="5"/>
  <c r="J848" i="5"/>
  <c r="I848" i="5"/>
  <c r="H848" i="5"/>
  <c r="J847" i="5"/>
  <c r="I847" i="5"/>
  <c r="H847" i="5"/>
  <c r="J846" i="5"/>
  <c r="I846" i="5"/>
  <c r="H846" i="5"/>
  <c r="J845" i="5"/>
  <c r="I845" i="5"/>
  <c r="H845" i="5"/>
  <c r="J844" i="5"/>
  <c r="I844" i="5"/>
  <c r="H844" i="5"/>
  <c r="J843" i="5"/>
  <c r="I843" i="5"/>
  <c r="H843" i="5"/>
  <c r="J842" i="5"/>
  <c r="I842" i="5"/>
  <c r="H842" i="5"/>
  <c r="J841" i="5"/>
  <c r="I841" i="5"/>
  <c r="H841" i="5"/>
  <c r="J840" i="5"/>
  <c r="I840" i="5"/>
  <c r="H840" i="5"/>
  <c r="J839" i="5"/>
  <c r="I839" i="5"/>
  <c r="H839" i="5"/>
  <c r="J838" i="5"/>
  <c r="I838" i="5"/>
  <c r="H838" i="5"/>
  <c r="J837" i="5"/>
  <c r="I837" i="5"/>
  <c r="H837" i="5"/>
  <c r="J836" i="5"/>
  <c r="I836" i="5"/>
  <c r="H836" i="5"/>
  <c r="J835" i="5"/>
  <c r="I835" i="5"/>
  <c r="H835" i="5"/>
  <c r="J834" i="5"/>
  <c r="I834" i="5"/>
  <c r="H834" i="5"/>
  <c r="J833" i="5"/>
  <c r="I833" i="5"/>
  <c r="H833" i="5"/>
  <c r="J832" i="5"/>
  <c r="I832" i="5"/>
  <c r="H832" i="5"/>
  <c r="J831" i="5"/>
  <c r="I831" i="5"/>
  <c r="H831" i="5"/>
  <c r="J830" i="5"/>
  <c r="I830" i="5"/>
  <c r="H830" i="5"/>
  <c r="J829" i="5"/>
  <c r="I829" i="5"/>
  <c r="H829" i="5"/>
  <c r="J828" i="5"/>
  <c r="I828" i="5"/>
  <c r="H828" i="5"/>
  <c r="J827" i="5"/>
  <c r="I827" i="5"/>
  <c r="H827" i="5"/>
  <c r="J826" i="5"/>
  <c r="I826" i="5"/>
  <c r="H826" i="5"/>
  <c r="J825" i="5"/>
  <c r="I825" i="5"/>
  <c r="H825" i="5"/>
  <c r="J824" i="5"/>
  <c r="I824" i="5"/>
  <c r="H824" i="5"/>
  <c r="J823" i="5"/>
  <c r="I823" i="5"/>
  <c r="H823" i="5"/>
  <c r="J822" i="5"/>
  <c r="I822" i="5"/>
  <c r="H822" i="5"/>
  <c r="J821" i="5"/>
  <c r="I821" i="5"/>
  <c r="H821" i="5"/>
  <c r="J820" i="5"/>
  <c r="I820" i="5"/>
  <c r="H820" i="5"/>
  <c r="J819" i="5"/>
  <c r="I819" i="5"/>
  <c r="H819" i="5"/>
  <c r="J818" i="5"/>
  <c r="I818" i="5"/>
  <c r="H818" i="5"/>
  <c r="J817" i="5"/>
  <c r="I817" i="5"/>
  <c r="H817" i="5"/>
  <c r="J816" i="5"/>
  <c r="I816" i="5"/>
  <c r="H816" i="5"/>
  <c r="J815" i="5"/>
  <c r="I815" i="5"/>
  <c r="H815" i="5"/>
  <c r="J814" i="5"/>
  <c r="I814" i="5"/>
  <c r="H814" i="5"/>
  <c r="J813" i="5"/>
  <c r="I813" i="5"/>
  <c r="H813" i="5"/>
  <c r="J812" i="5"/>
  <c r="I812" i="5"/>
  <c r="H812" i="5"/>
  <c r="J811" i="5"/>
  <c r="I811" i="5"/>
  <c r="H811" i="5"/>
  <c r="J810" i="5"/>
  <c r="I810" i="5"/>
  <c r="H810" i="5"/>
  <c r="J809" i="5"/>
  <c r="I809" i="5"/>
  <c r="H809" i="5"/>
  <c r="J808" i="5"/>
  <c r="I808" i="5"/>
  <c r="H808" i="5"/>
  <c r="J807" i="5"/>
  <c r="I807" i="5"/>
  <c r="H807" i="5"/>
  <c r="J806" i="5"/>
  <c r="I806" i="5"/>
  <c r="H806" i="5"/>
  <c r="J805" i="5"/>
  <c r="I805" i="5"/>
  <c r="H805" i="5"/>
  <c r="J804" i="5"/>
  <c r="I804" i="5"/>
  <c r="H804" i="5"/>
  <c r="J803" i="5"/>
  <c r="I803" i="5"/>
  <c r="H803" i="5"/>
  <c r="J802" i="5"/>
  <c r="I802" i="5"/>
  <c r="H802" i="5"/>
  <c r="J801" i="5"/>
  <c r="I801" i="5"/>
  <c r="H801" i="5"/>
  <c r="J800" i="5"/>
  <c r="I800" i="5"/>
  <c r="H800" i="5"/>
  <c r="J799" i="5"/>
  <c r="I799" i="5"/>
  <c r="H799" i="5"/>
  <c r="J798" i="5"/>
  <c r="I798" i="5"/>
  <c r="H798" i="5"/>
  <c r="J797" i="5"/>
  <c r="I797" i="5"/>
  <c r="H797" i="5"/>
  <c r="J796" i="5"/>
  <c r="I796" i="5"/>
  <c r="H796" i="5"/>
  <c r="J795" i="5"/>
  <c r="I795" i="5"/>
  <c r="H795" i="5"/>
  <c r="J794" i="5"/>
  <c r="I794" i="5"/>
  <c r="H794" i="5"/>
  <c r="J793" i="5"/>
  <c r="I793" i="5"/>
  <c r="H793" i="5"/>
  <c r="J792" i="5"/>
  <c r="I792" i="5"/>
  <c r="H792" i="5"/>
  <c r="J791" i="5"/>
  <c r="I791" i="5"/>
  <c r="H791" i="5"/>
  <c r="J790" i="5"/>
  <c r="I790" i="5"/>
  <c r="H790" i="5"/>
  <c r="J789" i="5"/>
  <c r="I789" i="5"/>
  <c r="H789" i="5"/>
  <c r="J788" i="5"/>
  <c r="I788" i="5"/>
  <c r="H788" i="5"/>
  <c r="J787" i="5"/>
  <c r="I787" i="5"/>
  <c r="H787" i="5"/>
  <c r="J786" i="5"/>
  <c r="I786" i="5"/>
  <c r="H786" i="5"/>
  <c r="J785" i="5"/>
  <c r="I785" i="5"/>
  <c r="H785" i="5"/>
  <c r="J784" i="5"/>
  <c r="I784" i="5"/>
  <c r="H784" i="5"/>
  <c r="J783" i="5"/>
  <c r="I783" i="5"/>
  <c r="H783" i="5"/>
  <c r="J782" i="5"/>
  <c r="I782" i="5"/>
  <c r="H782" i="5"/>
  <c r="J781" i="5"/>
  <c r="I781" i="5"/>
  <c r="H781" i="5"/>
  <c r="J780" i="5"/>
  <c r="I780" i="5"/>
  <c r="H780" i="5"/>
  <c r="J779" i="5"/>
  <c r="I779" i="5"/>
  <c r="H779" i="5"/>
  <c r="J778" i="5"/>
  <c r="I778" i="5"/>
  <c r="H778" i="5"/>
  <c r="J777" i="5"/>
  <c r="I777" i="5"/>
  <c r="H777" i="5"/>
  <c r="J776" i="5"/>
  <c r="I776" i="5"/>
  <c r="H776" i="5"/>
  <c r="J775" i="5"/>
  <c r="I775" i="5"/>
  <c r="H775" i="5"/>
  <c r="J774" i="5"/>
  <c r="I774" i="5"/>
  <c r="H774" i="5"/>
  <c r="J773" i="5"/>
  <c r="I773" i="5"/>
  <c r="H773" i="5"/>
  <c r="J772" i="5"/>
  <c r="I772" i="5"/>
  <c r="H772" i="5"/>
  <c r="J771" i="5"/>
  <c r="I771" i="5"/>
  <c r="H771" i="5"/>
  <c r="J770" i="5"/>
  <c r="I770" i="5"/>
  <c r="H770" i="5"/>
  <c r="J769" i="5"/>
  <c r="I769" i="5"/>
  <c r="H769" i="5"/>
  <c r="J768" i="5"/>
  <c r="I768" i="5"/>
  <c r="H768" i="5"/>
  <c r="J767" i="5"/>
  <c r="I767" i="5"/>
  <c r="H767" i="5"/>
  <c r="J766" i="5"/>
  <c r="I766" i="5"/>
  <c r="H766" i="5"/>
  <c r="J765" i="5"/>
  <c r="I765" i="5"/>
  <c r="H765" i="5"/>
  <c r="J764" i="5"/>
  <c r="I764" i="5"/>
  <c r="H764" i="5"/>
  <c r="J763" i="5"/>
  <c r="I763" i="5"/>
  <c r="H763" i="5"/>
  <c r="J762" i="5"/>
  <c r="I762" i="5"/>
  <c r="H762" i="5"/>
  <c r="J761" i="5"/>
  <c r="I761" i="5"/>
  <c r="H761" i="5"/>
  <c r="J760" i="5"/>
  <c r="I760" i="5"/>
  <c r="H760" i="5"/>
  <c r="J759" i="5"/>
  <c r="I759" i="5"/>
  <c r="H759" i="5"/>
  <c r="J758" i="5"/>
  <c r="I758" i="5"/>
  <c r="H758" i="5"/>
  <c r="J757" i="5"/>
  <c r="I757" i="5"/>
  <c r="H757" i="5"/>
  <c r="J756" i="5"/>
  <c r="I756" i="5"/>
  <c r="H756" i="5"/>
  <c r="J755" i="5"/>
  <c r="I755" i="5"/>
  <c r="H755" i="5"/>
  <c r="J754" i="5"/>
  <c r="I754" i="5"/>
  <c r="H754" i="5"/>
  <c r="J753" i="5"/>
  <c r="I753" i="5"/>
  <c r="H753" i="5"/>
  <c r="J752" i="5"/>
  <c r="I752" i="5"/>
  <c r="H752" i="5"/>
  <c r="J751" i="5"/>
  <c r="I751" i="5"/>
  <c r="H751" i="5"/>
  <c r="J750" i="5"/>
  <c r="I750" i="5"/>
  <c r="H750" i="5"/>
  <c r="J749" i="5"/>
  <c r="I749" i="5"/>
  <c r="H749" i="5"/>
  <c r="J748" i="5"/>
  <c r="I748" i="5"/>
  <c r="H748" i="5"/>
  <c r="J747" i="5"/>
  <c r="I747" i="5"/>
  <c r="H747" i="5"/>
  <c r="J746" i="5"/>
  <c r="I746" i="5"/>
  <c r="H746" i="5"/>
  <c r="J745" i="5"/>
  <c r="I745" i="5"/>
  <c r="H745" i="5"/>
  <c r="J744" i="5"/>
  <c r="I744" i="5"/>
  <c r="H744" i="5"/>
  <c r="J743" i="5"/>
  <c r="I743" i="5"/>
  <c r="H743" i="5"/>
  <c r="J742" i="5"/>
  <c r="I742" i="5"/>
  <c r="H742" i="5"/>
  <c r="J741" i="5"/>
  <c r="I741" i="5"/>
  <c r="H741" i="5"/>
  <c r="J740" i="5"/>
  <c r="I740" i="5"/>
  <c r="H740" i="5"/>
  <c r="J739" i="5"/>
  <c r="I739" i="5"/>
  <c r="H739" i="5"/>
  <c r="J738" i="5"/>
  <c r="I738" i="5"/>
  <c r="H738" i="5"/>
  <c r="J737" i="5"/>
  <c r="I737" i="5"/>
  <c r="H737" i="5"/>
  <c r="J736" i="5"/>
  <c r="I736" i="5"/>
  <c r="H736" i="5"/>
  <c r="J735" i="5"/>
  <c r="I735" i="5"/>
  <c r="H735" i="5"/>
  <c r="J734" i="5"/>
  <c r="I734" i="5"/>
  <c r="H734" i="5"/>
  <c r="J733" i="5"/>
  <c r="I733" i="5"/>
  <c r="H733" i="5"/>
  <c r="J732" i="5"/>
  <c r="I732" i="5"/>
  <c r="H732" i="5"/>
  <c r="J731" i="5"/>
  <c r="I731" i="5"/>
  <c r="H731" i="5"/>
  <c r="J730" i="5"/>
  <c r="I730" i="5"/>
  <c r="H730" i="5"/>
  <c r="J729" i="5"/>
  <c r="I729" i="5"/>
  <c r="H729" i="5"/>
  <c r="J728" i="5"/>
  <c r="I728" i="5"/>
  <c r="H728" i="5"/>
  <c r="J727" i="5"/>
  <c r="I727" i="5"/>
  <c r="H727" i="5"/>
  <c r="J726" i="5"/>
  <c r="I726" i="5"/>
  <c r="H726" i="5"/>
  <c r="J725" i="5"/>
  <c r="I725" i="5"/>
  <c r="H725" i="5"/>
  <c r="J724" i="5"/>
  <c r="I724" i="5"/>
  <c r="H724" i="5"/>
  <c r="J723" i="5"/>
  <c r="I723" i="5"/>
  <c r="H723" i="5"/>
  <c r="J722" i="5"/>
  <c r="I722" i="5"/>
  <c r="H722" i="5"/>
  <c r="J721" i="5"/>
  <c r="I721" i="5"/>
  <c r="H721" i="5"/>
  <c r="J720" i="5"/>
  <c r="I720" i="5"/>
  <c r="H720" i="5"/>
  <c r="J719" i="5"/>
  <c r="I719" i="5"/>
  <c r="H719" i="5"/>
  <c r="J718" i="5"/>
  <c r="I718" i="5"/>
  <c r="H718" i="5"/>
  <c r="J717" i="5"/>
  <c r="I717" i="5"/>
  <c r="H717" i="5"/>
  <c r="J716" i="5"/>
  <c r="I716" i="5"/>
  <c r="H716" i="5"/>
  <c r="J715" i="5"/>
  <c r="I715" i="5"/>
  <c r="H715" i="5"/>
  <c r="J714" i="5"/>
  <c r="I714" i="5"/>
  <c r="H714" i="5"/>
  <c r="J713" i="5"/>
  <c r="I713" i="5"/>
  <c r="H713" i="5"/>
  <c r="J712" i="5"/>
  <c r="I712" i="5"/>
  <c r="H712" i="5"/>
  <c r="J711" i="5"/>
  <c r="I711" i="5"/>
  <c r="H711" i="5"/>
  <c r="J710" i="5"/>
  <c r="I710" i="5"/>
  <c r="H710" i="5"/>
  <c r="J709" i="5"/>
  <c r="I709" i="5"/>
  <c r="H709" i="5"/>
  <c r="J708" i="5"/>
  <c r="I708" i="5"/>
  <c r="H708" i="5"/>
  <c r="J707" i="5"/>
  <c r="I707" i="5"/>
  <c r="H707" i="5"/>
  <c r="J706" i="5"/>
  <c r="I706" i="5"/>
  <c r="H706" i="5"/>
  <c r="J705" i="5"/>
  <c r="I705" i="5"/>
  <c r="H705" i="5"/>
  <c r="J704" i="5"/>
  <c r="I704" i="5"/>
  <c r="H704" i="5"/>
  <c r="J703" i="5"/>
  <c r="I703" i="5"/>
  <c r="H703" i="5"/>
  <c r="J702" i="5"/>
  <c r="I702" i="5"/>
  <c r="H702" i="5"/>
  <c r="J701" i="5"/>
  <c r="I701" i="5"/>
  <c r="H701" i="5"/>
  <c r="J700" i="5"/>
  <c r="I700" i="5"/>
  <c r="H700" i="5"/>
  <c r="J699" i="5"/>
  <c r="I699" i="5"/>
  <c r="H699" i="5"/>
  <c r="J698" i="5"/>
  <c r="I698" i="5"/>
  <c r="H698" i="5"/>
  <c r="J697" i="5"/>
  <c r="I697" i="5"/>
  <c r="H697" i="5"/>
  <c r="J696" i="5"/>
  <c r="I696" i="5"/>
  <c r="H696" i="5"/>
  <c r="J695" i="5"/>
  <c r="I695" i="5"/>
  <c r="H695" i="5"/>
  <c r="J694" i="5"/>
  <c r="I694" i="5"/>
  <c r="H694" i="5"/>
  <c r="J693" i="5"/>
  <c r="I693" i="5"/>
  <c r="H693" i="5"/>
  <c r="J692" i="5"/>
  <c r="I692" i="5"/>
  <c r="H692" i="5"/>
  <c r="J691" i="5"/>
  <c r="I691" i="5"/>
  <c r="H691" i="5"/>
  <c r="J690" i="5"/>
  <c r="I690" i="5"/>
  <c r="H690" i="5"/>
  <c r="J689" i="5"/>
  <c r="I689" i="5"/>
  <c r="H689" i="5"/>
  <c r="J688" i="5"/>
  <c r="I688" i="5"/>
  <c r="H688" i="5"/>
  <c r="J687" i="5"/>
  <c r="I687" i="5"/>
  <c r="H687" i="5"/>
  <c r="J686" i="5"/>
  <c r="I686" i="5"/>
  <c r="H686" i="5"/>
  <c r="J685" i="5"/>
  <c r="I685" i="5"/>
  <c r="H685" i="5"/>
  <c r="J684" i="5"/>
  <c r="I684" i="5"/>
  <c r="H684" i="5"/>
  <c r="J683" i="5"/>
  <c r="I683" i="5"/>
  <c r="H683" i="5"/>
  <c r="J682" i="5"/>
  <c r="I682" i="5"/>
  <c r="H682" i="5"/>
  <c r="J681" i="5"/>
  <c r="I681" i="5"/>
  <c r="H681" i="5"/>
  <c r="J680" i="5"/>
  <c r="I680" i="5"/>
  <c r="H680" i="5"/>
  <c r="J679" i="5"/>
  <c r="I679" i="5"/>
  <c r="H679" i="5"/>
  <c r="J678" i="5"/>
  <c r="I678" i="5"/>
  <c r="H678" i="5"/>
  <c r="J677" i="5"/>
  <c r="I677" i="5"/>
  <c r="H677" i="5"/>
  <c r="J676" i="5"/>
  <c r="I676" i="5"/>
  <c r="H676" i="5"/>
  <c r="J675" i="5"/>
  <c r="I675" i="5"/>
  <c r="H675" i="5"/>
  <c r="J674" i="5"/>
  <c r="I674" i="5"/>
  <c r="H674" i="5"/>
  <c r="J673" i="5"/>
  <c r="I673" i="5"/>
  <c r="H673" i="5"/>
  <c r="J672" i="5"/>
  <c r="I672" i="5"/>
  <c r="H672" i="5"/>
  <c r="J671" i="5"/>
  <c r="I671" i="5"/>
  <c r="H671" i="5"/>
  <c r="J670" i="5"/>
  <c r="I670" i="5"/>
  <c r="H670" i="5"/>
  <c r="J669" i="5"/>
  <c r="I669" i="5"/>
  <c r="H669" i="5"/>
  <c r="J668" i="5"/>
  <c r="I668" i="5"/>
  <c r="H668" i="5"/>
  <c r="J667" i="5"/>
  <c r="I667" i="5"/>
  <c r="H667" i="5"/>
  <c r="J666" i="5"/>
  <c r="I666" i="5"/>
  <c r="H666" i="5"/>
  <c r="J665" i="5"/>
  <c r="I665" i="5"/>
  <c r="H665" i="5"/>
  <c r="J664" i="5"/>
  <c r="I664" i="5"/>
  <c r="H664" i="5"/>
  <c r="J663" i="5"/>
  <c r="I663" i="5"/>
  <c r="H663" i="5"/>
  <c r="J662" i="5"/>
  <c r="I662" i="5"/>
  <c r="H662" i="5"/>
  <c r="J661" i="5"/>
  <c r="I661" i="5"/>
  <c r="H661" i="5"/>
  <c r="J660" i="5"/>
  <c r="I660" i="5"/>
  <c r="H660" i="5"/>
  <c r="J659" i="5"/>
  <c r="I659" i="5"/>
  <c r="H659" i="5"/>
  <c r="J658" i="5"/>
  <c r="I658" i="5"/>
  <c r="H658" i="5"/>
  <c r="J657" i="5"/>
  <c r="I657" i="5"/>
  <c r="H657" i="5"/>
  <c r="J656" i="5"/>
  <c r="I656" i="5"/>
  <c r="H656" i="5"/>
  <c r="J655" i="5"/>
  <c r="I655" i="5"/>
  <c r="H655" i="5"/>
  <c r="J654" i="5"/>
  <c r="I654" i="5"/>
  <c r="H654" i="5"/>
  <c r="J653" i="5"/>
  <c r="I653" i="5"/>
  <c r="H653" i="5"/>
  <c r="J652" i="5"/>
  <c r="I652" i="5"/>
  <c r="H652" i="5"/>
  <c r="J651" i="5"/>
  <c r="I651" i="5"/>
  <c r="H651" i="5"/>
  <c r="J650" i="5"/>
  <c r="I650" i="5"/>
  <c r="H650" i="5"/>
  <c r="J649" i="5"/>
  <c r="I649" i="5"/>
  <c r="H649" i="5"/>
  <c r="J648" i="5"/>
  <c r="I648" i="5"/>
  <c r="H648" i="5"/>
  <c r="J647" i="5"/>
  <c r="I647" i="5"/>
  <c r="H647" i="5"/>
  <c r="J646" i="5"/>
  <c r="I646" i="5"/>
  <c r="H646" i="5"/>
  <c r="J645" i="5"/>
  <c r="I645" i="5"/>
  <c r="H645" i="5"/>
  <c r="J644" i="5"/>
  <c r="I644" i="5"/>
  <c r="H644" i="5"/>
  <c r="J643" i="5"/>
  <c r="I643" i="5"/>
  <c r="H643" i="5"/>
  <c r="J642" i="5"/>
  <c r="I642" i="5"/>
  <c r="H642" i="5"/>
  <c r="J641" i="5"/>
  <c r="I641" i="5"/>
  <c r="H641" i="5"/>
  <c r="J640" i="5"/>
  <c r="I640" i="5"/>
  <c r="H640" i="5"/>
  <c r="J639" i="5"/>
  <c r="I639" i="5"/>
  <c r="H639" i="5"/>
  <c r="J638" i="5"/>
  <c r="I638" i="5"/>
  <c r="H638" i="5"/>
  <c r="J637" i="5"/>
  <c r="I637" i="5"/>
  <c r="H637" i="5"/>
  <c r="J636" i="5"/>
  <c r="I636" i="5"/>
  <c r="H636" i="5"/>
  <c r="J635" i="5"/>
  <c r="I635" i="5"/>
  <c r="H635" i="5"/>
  <c r="J634" i="5"/>
  <c r="I634" i="5"/>
  <c r="H634" i="5"/>
  <c r="J633" i="5"/>
  <c r="I633" i="5"/>
  <c r="H633" i="5"/>
  <c r="J632" i="5"/>
  <c r="I632" i="5"/>
  <c r="H632" i="5"/>
  <c r="J631" i="5"/>
  <c r="I631" i="5"/>
  <c r="H631" i="5"/>
  <c r="J630" i="5"/>
  <c r="I630" i="5"/>
  <c r="H630" i="5"/>
  <c r="J629" i="5"/>
  <c r="I629" i="5"/>
  <c r="H629" i="5"/>
  <c r="J628" i="5"/>
  <c r="I628" i="5"/>
  <c r="H628" i="5"/>
  <c r="J627" i="5"/>
  <c r="I627" i="5"/>
  <c r="H627" i="5"/>
  <c r="J626" i="5"/>
  <c r="I626" i="5"/>
  <c r="H626" i="5"/>
  <c r="J625" i="5"/>
  <c r="I625" i="5"/>
  <c r="H625" i="5"/>
  <c r="J624" i="5"/>
  <c r="I624" i="5"/>
  <c r="H624" i="5"/>
  <c r="J623" i="5"/>
  <c r="I623" i="5"/>
  <c r="H623" i="5"/>
  <c r="J622" i="5"/>
  <c r="I622" i="5"/>
  <c r="H622" i="5"/>
  <c r="J621" i="5"/>
  <c r="I621" i="5"/>
  <c r="H621" i="5"/>
  <c r="J620" i="5"/>
  <c r="I620" i="5"/>
  <c r="H620" i="5"/>
  <c r="J619" i="5"/>
  <c r="I619" i="5"/>
  <c r="H619" i="5"/>
  <c r="J618" i="5"/>
  <c r="I618" i="5"/>
  <c r="H618" i="5"/>
  <c r="J617" i="5"/>
  <c r="I617" i="5"/>
  <c r="H617" i="5"/>
  <c r="J616" i="5"/>
  <c r="I616" i="5"/>
  <c r="H616" i="5"/>
  <c r="J615" i="5"/>
  <c r="I615" i="5"/>
  <c r="H615" i="5"/>
  <c r="J614" i="5"/>
  <c r="I614" i="5"/>
  <c r="H614" i="5"/>
  <c r="J613" i="5"/>
  <c r="I613" i="5"/>
  <c r="H613" i="5"/>
  <c r="J612" i="5"/>
  <c r="I612" i="5"/>
  <c r="H612" i="5"/>
  <c r="J611" i="5"/>
  <c r="I611" i="5"/>
  <c r="H611" i="5"/>
  <c r="J610" i="5"/>
  <c r="I610" i="5"/>
  <c r="H610" i="5"/>
  <c r="J609" i="5"/>
  <c r="I609" i="5"/>
  <c r="H609" i="5"/>
  <c r="J608" i="5"/>
  <c r="I608" i="5"/>
  <c r="H608" i="5"/>
  <c r="J607" i="5"/>
  <c r="I607" i="5"/>
  <c r="H607" i="5"/>
  <c r="J606" i="5"/>
  <c r="I606" i="5"/>
  <c r="H606" i="5"/>
  <c r="J605" i="5"/>
  <c r="I605" i="5"/>
  <c r="H605" i="5"/>
  <c r="J604" i="5"/>
  <c r="I604" i="5"/>
  <c r="H604" i="5"/>
  <c r="J603" i="5"/>
  <c r="I603" i="5"/>
  <c r="H603" i="5"/>
  <c r="J602" i="5"/>
  <c r="I602" i="5"/>
  <c r="H602" i="5"/>
  <c r="J601" i="5"/>
  <c r="I601" i="5"/>
  <c r="H601" i="5"/>
  <c r="J600" i="5"/>
  <c r="I600" i="5"/>
  <c r="H600" i="5"/>
  <c r="J599" i="5"/>
  <c r="I599" i="5"/>
  <c r="H599" i="5"/>
  <c r="J598" i="5"/>
  <c r="I598" i="5"/>
  <c r="H598" i="5"/>
  <c r="J597" i="5"/>
  <c r="I597" i="5"/>
  <c r="H597" i="5"/>
  <c r="J596" i="5"/>
  <c r="I596" i="5"/>
  <c r="H596" i="5"/>
  <c r="J595" i="5"/>
  <c r="I595" i="5"/>
  <c r="H595" i="5"/>
  <c r="J594" i="5"/>
  <c r="I594" i="5"/>
  <c r="H594" i="5"/>
  <c r="J593" i="5"/>
  <c r="I593" i="5"/>
  <c r="H593" i="5"/>
  <c r="J592" i="5"/>
  <c r="I592" i="5"/>
  <c r="H592" i="5"/>
  <c r="J591" i="5"/>
  <c r="I591" i="5"/>
  <c r="H591" i="5"/>
  <c r="J590" i="5"/>
  <c r="I590" i="5"/>
  <c r="H590" i="5"/>
  <c r="J589" i="5"/>
  <c r="I589" i="5"/>
  <c r="H589" i="5"/>
  <c r="J588" i="5"/>
  <c r="I588" i="5"/>
  <c r="H588" i="5"/>
  <c r="J587" i="5"/>
  <c r="I587" i="5"/>
  <c r="H587" i="5"/>
  <c r="J586" i="5"/>
  <c r="I586" i="5"/>
  <c r="H586" i="5"/>
  <c r="J585" i="5"/>
  <c r="I585" i="5"/>
  <c r="H585" i="5"/>
  <c r="J584" i="5"/>
  <c r="I584" i="5"/>
  <c r="H584" i="5"/>
  <c r="J583" i="5"/>
  <c r="I583" i="5"/>
  <c r="H583" i="5"/>
  <c r="J582" i="5"/>
  <c r="I582" i="5"/>
  <c r="H582" i="5"/>
  <c r="J581" i="5"/>
  <c r="I581" i="5"/>
  <c r="H581" i="5"/>
  <c r="J580" i="5"/>
  <c r="I580" i="5"/>
  <c r="H580" i="5"/>
  <c r="J579" i="5"/>
  <c r="I579" i="5"/>
  <c r="H579" i="5"/>
  <c r="J578" i="5"/>
  <c r="I578" i="5"/>
  <c r="H578" i="5"/>
  <c r="J577" i="5"/>
  <c r="I577" i="5"/>
  <c r="H577" i="5"/>
  <c r="J576" i="5"/>
  <c r="I576" i="5"/>
  <c r="H576" i="5"/>
  <c r="J575" i="5"/>
  <c r="I575" i="5"/>
  <c r="H575" i="5"/>
  <c r="J574" i="5"/>
  <c r="I574" i="5"/>
  <c r="H574" i="5"/>
  <c r="J573" i="5"/>
  <c r="I573" i="5"/>
  <c r="H573" i="5"/>
  <c r="J572" i="5"/>
  <c r="I572" i="5"/>
  <c r="H572" i="5"/>
  <c r="J571" i="5"/>
  <c r="I571" i="5"/>
  <c r="H571" i="5"/>
  <c r="J570" i="5"/>
  <c r="I570" i="5"/>
  <c r="H570" i="5"/>
  <c r="J569" i="5"/>
  <c r="I569" i="5"/>
  <c r="H569" i="5"/>
  <c r="J568" i="5"/>
  <c r="I568" i="5"/>
  <c r="H568" i="5"/>
  <c r="J567" i="5"/>
  <c r="I567" i="5"/>
  <c r="H567" i="5"/>
  <c r="J566" i="5"/>
  <c r="I566" i="5"/>
  <c r="H566" i="5"/>
  <c r="J565" i="5"/>
  <c r="I565" i="5"/>
  <c r="H565" i="5"/>
  <c r="J564" i="5"/>
  <c r="I564" i="5"/>
  <c r="H564" i="5"/>
  <c r="J563" i="5"/>
  <c r="I563" i="5"/>
  <c r="H563" i="5"/>
  <c r="J562" i="5"/>
  <c r="I562" i="5"/>
  <c r="H562" i="5"/>
  <c r="J561" i="5"/>
  <c r="I561" i="5"/>
  <c r="H561" i="5"/>
  <c r="J560" i="5"/>
  <c r="I560" i="5"/>
  <c r="H560" i="5"/>
  <c r="J559" i="5"/>
  <c r="I559" i="5"/>
  <c r="H559" i="5"/>
  <c r="J558" i="5"/>
  <c r="I558" i="5"/>
  <c r="H558" i="5"/>
  <c r="J557" i="5"/>
  <c r="I557" i="5"/>
  <c r="H557" i="5"/>
  <c r="J556" i="5"/>
  <c r="I556" i="5"/>
  <c r="H556" i="5"/>
  <c r="J555" i="5"/>
  <c r="I555" i="5"/>
  <c r="H555" i="5"/>
  <c r="J554" i="5"/>
  <c r="I554" i="5"/>
  <c r="H554" i="5"/>
  <c r="J553" i="5"/>
  <c r="I553" i="5"/>
  <c r="H553" i="5"/>
  <c r="J552" i="5"/>
  <c r="I552" i="5"/>
  <c r="H552" i="5"/>
  <c r="J551" i="5"/>
  <c r="I551" i="5"/>
  <c r="H551" i="5"/>
  <c r="J550" i="5"/>
  <c r="I550" i="5"/>
  <c r="H550" i="5"/>
  <c r="J549" i="5"/>
  <c r="I549" i="5"/>
  <c r="H549" i="5"/>
  <c r="J548" i="5"/>
  <c r="I548" i="5"/>
  <c r="H548" i="5"/>
  <c r="J547" i="5"/>
  <c r="I547" i="5"/>
  <c r="H547" i="5"/>
  <c r="J546" i="5"/>
  <c r="I546" i="5"/>
  <c r="H546" i="5"/>
  <c r="J545" i="5"/>
  <c r="I545" i="5"/>
  <c r="H545" i="5"/>
  <c r="J544" i="5"/>
  <c r="I544" i="5"/>
  <c r="H544" i="5"/>
  <c r="J543" i="5"/>
  <c r="I543" i="5"/>
  <c r="H543" i="5"/>
  <c r="J542" i="5"/>
  <c r="I542" i="5"/>
  <c r="H542" i="5"/>
  <c r="J541" i="5"/>
  <c r="I541" i="5"/>
  <c r="H541" i="5"/>
  <c r="J540" i="5"/>
  <c r="I540" i="5"/>
  <c r="H540" i="5"/>
  <c r="J539" i="5"/>
  <c r="I539" i="5"/>
  <c r="H539" i="5"/>
  <c r="J538" i="5"/>
  <c r="I538" i="5"/>
  <c r="H538" i="5"/>
  <c r="J537" i="5"/>
  <c r="I537" i="5"/>
  <c r="H537" i="5"/>
  <c r="J536" i="5"/>
  <c r="I536" i="5"/>
  <c r="H536" i="5"/>
  <c r="J535" i="5"/>
  <c r="I535" i="5"/>
  <c r="H535" i="5"/>
  <c r="J534" i="5"/>
  <c r="I534" i="5"/>
  <c r="H534" i="5"/>
  <c r="J533" i="5"/>
  <c r="I533" i="5"/>
  <c r="H533" i="5"/>
  <c r="J532" i="5"/>
  <c r="I532" i="5"/>
  <c r="H532" i="5"/>
  <c r="J531" i="5"/>
  <c r="I531" i="5"/>
  <c r="H531" i="5"/>
  <c r="J530" i="5"/>
  <c r="I530" i="5"/>
  <c r="H530" i="5"/>
  <c r="J529" i="5"/>
  <c r="I529" i="5"/>
  <c r="H529" i="5"/>
  <c r="J528" i="5"/>
  <c r="I528" i="5"/>
  <c r="H528" i="5"/>
  <c r="J527" i="5"/>
  <c r="I527" i="5"/>
  <c r="H527" i="5"/>
  <c r="J526" i="5"/>
  <c r="I526" i="5"/>
  <c r="H526" i="5"/>
  <c r="J525" i="5"/>
  <c r="I525" i="5"/>
  <c r="H525" i="5"/>
  <c r="J524" i="5"/>
  <c r="I524" i="5"/>
  <c r="H524" i="5"/>
  <c r="J523" i="5"/>
  <c r="I523" i="5"/>
  <c r="H523" i="5"/>
  <c r="J522" i="5"/>
  <c r="I522" i="5"/>
  <c r="H522" i="5"/>
  <c r="J521" i="5"/>
  <c r="I521" i="5"/>
  <c r="H521" i="5"/>
  <c r="J520" i="5"/>
  <c r="I520" i="5"/>
  <c r="H520" i="5"/>
  <c r="J519" i="5"/>
  <c r="I519" i="5"/>
  <c r="H519" i="5"/>
  <c r="J518" i="5"/>
  <c r="I518" i="5"/>
  <c r="H518" i="5"/>
  <c r="J517" i="5"/>
  <c r="I517" i="5"/>
  <c r="H517" i="5"/>
  <c r="J516" i="5"/>
  <c r="I516" i="5"/>
  <c r="H516" i="5"/>
  <c r="J515" i="5"/>
  <c r="I515" i="5"/>
  <c r="H515" i="5"/>
  <c r="J514" i="5"/>
  <c r="I514" i="5"/>
  <c r="H514" i="5"/>
  <c r="J513" i="5"/>
  <c r="I513" i="5"/>
  <c r="H513" i="5"/>
  <c r="J512" i="5"/>
  <c r="I512" i="5"/>
  <c r="H512" i="5"/>
  <c r="J511" i="5"/>
  <c r="I511" i="5"/>
  <c r="H511" i="5"/>
  <c r="J510" i="5"/>
  <c r="I510" i="5"/>
  <c r="H510" i="5"/>
  <c r="J509" i="5"/>
  <c r="I509" i="5"/>
  <c r="J508" i="5"/>
  <c r="I508" i="5"/>
  <c r="J507" i="5"/>
  <c r="I507" i="5"/>
  <c r="J506" i="5"/>
  <c r="I506" i="5"/>
  <c r="J505" i="5"/>
  <c r="I505" i="5"/>
  <c r="J504" i="5"/>
  <c r="I504" i="5"/>
  <c r="J503" i="5"/>
  <c r="I503" i="5"/>
  <c r="J502" i="5"/>
  <c r="I502" i="5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H484" i="5"/>
  <c r="J483" i="5"/>
  <c r="I483" i="5"/>
  <c r="H483" i="5"/>
  <c r="J482" i="5"/>
  <c r="I482" i="5"/>
  <c r="H482" i="5"/>
  <c r="J481" i="5"/>
  <c r="I481" i="5"/>
  <c r="H481" i="5"/>
  <c r="J480" i="5"/>
  <c r="I480" i="5"/>
  <c r="H480" i="5"/>
  <c r="J479" i="5"/>
  <c r="I479" i="5"/>
  <c r="H479" i="5"/>
  <c r="J478" i="5"/>
  <c r="I478" i="5"/>
  <c r="H478" i="5"/>
  <c r="J477" i="5"/>
  <c r="I477" i="5"/>
  <c r="H477" i="5"/>
  <c r="J476" i="5"/>
  <c r="I476" i="5"/>
  <c r="H476" i="5"/>
  <c r="J475" i="5"/>
  <c r="I475" i="5"/>
  <c r="H475" i="5"/>
  <c r="J474" i="5"/>
  <c r="I474" i="5"/>
  <c r="H474" i="5"/>
  <c r="J473" i="5"/>
  <c r="I473" i="5"/>
  <c r="H473" i="5"/>
  <c r="J472" i="5"/>
  <c r="I472" i="5"/>
  <c r="H472" i="5"/>
  <c r="J471" i="5"/>
  <c r="I471" i="5"/>
  <c r="H471" i="5"/>
  <c r="J470" i="5"/>
  <c r="I470" i="5"/>
  <c r="H470" i="5"/>
  <c r="J469" i="5"/>
  <c r="I469" i="5"/>
  <c r="H469" i="5"/>
  <c r="J468" i="5"/>
  <c r="I468" i="5"/>
  <c r="H468" i="5"/>
  <c r="J467" i="5"/>
  <c r="I467" i="5"/>
  <c r="H467" i="5"/>
  <c r="J466" i="5"/>
  <c r="I466" i="5"/>
  <c r="H466" i="5"/>
  <c r="J465" i="5"/>
  <c r="I465" i="5"/>
  <c r="H465" i="5"/>
  <c r="J464" i="5"/>
  <c r="I464" i="5"/>
  <c r="H464" i="5"/>
  <c r="J463" i="5"/>
  <c r="I463" i="5"/>
  <c r="H463" i="5"/>
  <c r="J462" i="5"/>
  <c r="I462" i="5"/>
  <c r="H462" i="5"/>
  <c r="J461" i="5"/>
  <c r="I461" i="5"/>
  <c r="H461" i="5"/>
  <c r="J460" i="5"/>
  <c r="I460" i="5"/>
  <c r="H460" i="5"/>
  <c r="J459" i="5"/>
  <c r="I459" i="5"/>
  <c r="H459" i="5"/>
  <c r="J458" i="5"/>
  <c r="I458" i="5"/>
  <c r="H458" i="5"/>
  <c r="J457" i="5"/>
  <c r="I457" i="5"/>
  <c r="H457" i="5"/>
  <c r="J456" i="5"/>
  <c r="I456" i="5"/>
  <c r="H456" i="5"/>
  <c r="J455" i="5"/>
  <c r="I455" i="5"/>
  <c r="H455" i="5"/>
  <c r="J454" i="5"/>
  <c r="I454" i="5"/>
  <c r="H454" i="5"/>
  <c r="J453" i="5"/>
  <c r="I453" i="5"/>
  <c r="H453" i="5"/>
  <c r="J452" i="5"/>
  <c r="I452" i="5"/>
  <c r="H452" i="5"/>
  <c r="J451" i="5"/>
  <c r="I451" i="5"/>
  <c r="H451" i="5"/>
  <c r="J450" i="5"/>
  <c r="I450" i="5"/>
  <c r="H450" i="5"/>
  <c r="J449" i="5"/>
  <c r="I449" i="5"/>
  <c r="H449" i="5"/>
  <c r="J448" i="5"/>
  <c r="I448" i="5"/>
  <c r="H448" i="5"/>
  <c r="J447" i="5"/>
  <c r="I447" i="5"/>
  <c r="H447" i="5"/>
  <c r="J446" i="5"/>
  <c r="I446" i="5"/>
  <c r="H446" i="5"/>
  <c r="J445" i="5"/>
  <c r="I445" i="5"/>
  <c r="H445" i="5"/>
  <c r="J444" i="5"/>
  <c r="I444" i="5"/>
  <c r="H444" i="5"/>
  <c r="J443" i="5"/>
  <c r="I443" i="5"/>
  <c r="H443" i="5"/>
  <c r="J442" i="5"/>
  <c r="I442" i="5"/>
  <c r="H442" i="5"/>
  <c r="J441" i="5"/>
  <c r="I441" i="5"/>
  <c r="H441" i="5"/>
  <c r="J440" i="5"/>
  <c r="I440" i="5"/>
  <c r="H440" i="5"/>
  <c r="J439" i="5"/>
  <c r="I439" i="5"/>
  <c r="H439" i="5"/>
  <c r="J438" i="5"/>
  <c r="I438" i="5"/>
  <c r="H438" i="5"/>
  <c r="J437" i="5"/>
  <c r="I437" i="5"/>
  <c r="H437" i="5"/>
  <c r="J436" i="5"/>
  <c r="I436" i="5"/>
  <c r="H436" i="5"/>
  <c r="J435" i="5"/>
  <c r="I435" i="5"/>
  <c r="H435" i="5"/>
  <c r="J434" i="5"/>
  <c r="I434" i="5"/>
  <c r="H434" i="5"/>
  <c r="J433" i="5"/>
  <c r="I433" i="5"/>
  <c r="H433" i="5"/>
  <c r="J432" i="5"/>
  <c r="I432" i="5"/>
  <c r="H432" i="5"/>
  <c r="J431" i="5"/>
  <c r="I431" i="5"/>
  <c r="H431" i="5"/>
  <c r="J430" i="5"/>
  <c r="I430" i="5"/>
  <c r="H430" i="5"/>
  <c r="J429" i="5"/>
  <c r="I429" i="5"/>
  <c r="H429" i="5"/>
  <c r="J428" i="5"/>
  <c r="I428" i="5"/>
  <c r="H428" i="5"/>
  <c r="J427" i="5"/>
  <c r="I427" i="5"/>
  <c r="H427" i="5"/>
  <c r="J426" i="5"/>
  <c r="I426" i="5"/>
  <c r="H426" i="5"/>
  <c r="J425" i="5"/>
  <c r="I425" i="5"/>
  <c r="H425" i="5"/>
  <c r="J424" i="5"/>
  <c r="I424" i="5"/>
  <c r="H424" i="5"/>
  <c r="J423" i="5"/>
  <c r="I423" i="5"/>
  <c r="H423" i="5"/>
  <c r="J422" i="5"/>
  <c r="I422" i="5"/>
  <c r="H422" i="5"/>
  <c r="J421" i="5"/>
  <c r="I421" i="5"/>
  <c r="H421" i="5"/>
  <c r="J420" i="5"/>
  <c r="I420" i="5"/>
  <c r="H420" i="5"/>
  <c r="J419" i="5"/>
  <c r="I419" i="5"/>
  <c r="H419" i="5"/>
  <c r="J418" i="5"/>
  <c r="I418" i="5"/>
  <c r="H418" i="5"/>
  <c r="J417" i="5"/>
  <c r="I417" i="5"/>
  <c r="H417" i="5"/>
  <c r="J416" i="5"/>
  <c r="I416" i="5"/>
  <c r="H416" i="5"/>
  <c r="J415" i="5"/>
  <c r="I415" i="5"/>
  <c r="H415" i="5"/>
  <c r="J414" i="5"/>
  <c r="I414" i="5"/>
  <c r="H414" i="5"/>
  <c r="J413" i="5"/>
  <c r="I413" i="5"/>
  <c r="H413" i="5"/>
  <c r="J412" i="5"/>
  <c r="I412" i="5"/>
  <c r="H412" i="5"/>
  <c r="J411" i="5"/>
  <c r="I411" i="5"/>
  <c r="H411" i="5"/>
  <c r="J410" i="5"/>
  <c r="I410" i="5"/>
  <c r="H410" i="5"/>
  <c r="J409" i="5"/>
  <c r="I409" i="5"/>
  <c r="H409" i="5"/>
  <c r="J408" i="5"/>
  <c r="I408" i="5"/>
  <c r="H408" i="5"/>
  <c r="J407" i="5"/>
  <c r="I407" i="5"/>
  <c r="H407" i="5"/>
  <c r="J406" i="5"/>
  <c r="I406" i="5"/>
  <c r="H406" i="5"/>
  <c r="J405" i="5"/>
  <c r="I405" i="5"/>
  <c r="H405" i="5"/>
  <c r="J404" i="5"/>
  <c r="I404" i="5"/>
  <c r="H404" i="5"/>
  <c r="J403" i="5"/>
  <c r="I403" i="5"/>
  <c r="H403" i="5"/>
  <c r="J402" i="5"/>
  <c r="I402" i="5"/>
  <c r="H402" i="5"/>
  <c r="J401" i="5"/>
  <c r="I401" i="5"/>
  <c r="H401" i="5"/>
  <c r="J400" i="5"/>
  <c r="I400" i="5"/>
  <c r="H400" i="5"/>
  <c r="J399" i="5"/>
  <c r="I399" i="5"/>
  <c r="H399" i="5"/>
  <c r="J398" i="5"/>
  <c r="I398" i="5"/>
  <c r="H398" i="5"/>
  <c r="J397" i="5"/>
  <c r="I397" i="5"/>
  <c r="H397" i="5"/>
  <c r="J396" i="5"/>
  <c r="I396" i="5"/>
  <c r="H396" i="5"/>
  <c r="J395" i="5"/>
  <c r="I395" i="5"/>
  <c r="H395" i="5"/>
  <c r="J394" i="5"/>
  <c r="I394" i="5"/>
  <c r="H394" i="5"/>
  <c r="J393" i="5"/>
  <c r="I393" i="5"/>
  <c r="H393" i="5"/>
  <c r="J392" i="5"/>
  <c r="I392" i="5"/>
  <c r="H392" i="5"/>
  <c r="J391" i="5"/>
  <c r="I391" i="5"/>
  <c r="H391" i="5"/>
  <c r="J390" i="5"/>
  <c r="I390" i="5"/>
  <c r="H390" i="5"/>
  <c r="J389" i="5"/>
  <c r="I389" i="5"/>
  <c r="H389" i="5"/>
  <c r="J388" i="5"/>
  <c r="I388" i="5"/>
  <c r="H388" i="5"/>
  <c r="J387" i="5"/>
  <c r="I387" i="5"/>
  <c r="H387" i="5"/>
  <c r="J386" i="5"/>
  <c r="I386" i="5"/>
  <c r="H386" i="5"/>
  <c r="J385" i="5"/>
  <c r="I385" i="5"/>
  <c r="H385" i="5"/>
  <c r="J384" i="5"/>
  <c r="I384" i="5"/>
  <c r="H384" i="5"/>
  <c r="J383" i="5"/>
  <c r="I383" i="5"/>
  <c r="H383" i="5"/>
  <c r="J382" i="5"/>
  <c r="I382" i="5"/>
  <c r="H382" i="5"/>
  <c r="J381" i="5"/>
  <c r="I381" i="5"/>
  <c r="H381" i="5"/>
  <c r="J380" i="5"/>
  <c r="I380" i="5"/>
  <c r="H380" i="5"/>
  <c r="J379" i="5"/>
  <c r="I379" i="5"/>
  <c r="H379" i="5"/>
  <c r="J378" i="5"/>
  <c r="I378" i="5"/>
  <c r="H378" i="5"/>
  <c r="J377" i="5"/>
  <c r="I377" i="5"/>
  <c r="H377" i="5"/>
  <c r="J376" i="5"/>
  <c r="I376" i="5"/>
  <c r="H376" i="5"/>
  <c r="J375" i="5"/>
  <c r="I375" i="5"/>
  <c r="H375" i="5"/>
  <c r="J374" i="5"/>
  <c r="I374" i="5"/>
  <c r="H374" i="5"/>
  <c r="J373" i="5"/>
  <c r="I373" i="5"/>
  <c r="H373" i="5"/>
  <c r="J372" i="5"/>
  <c r="I372" i="5"/>
  <c r="H372" i="5"/>
  <c r="J371" i="5"/>
  <c r="I371" i="5"/>
  <c r="H371" i="5"/>
  <c r="J370" i="5"/>
  <c r="I370" i="5"/>
  <c r="H370" i="5"/>
  <c r="J369" i="5"/>
  <c r="I369" i="5"/>
  <c r="H369" i="5"/>
  <c r="J368" i="5"/>
  <c r="I368" i="5"/>
  <c r="H368" i="5"/>
  <c r="J367" i="5"/>
  <c r="I367" i="5"/>
  <c r="H367" i="5"/>
  <c r="J366" i="5"/>
  <c r="I366" i="5"/>
  <c r="H366" i="5"/>
  <c r="J365" i="5"/>
  <c r="I365" i="5"/>
  <c r="H365" i="5"/>
  <c r="J364" i="5"/>
  <c r="I364" i="5"/>
  <c r="H364" i="5"/>
  <c r="J363" i="5"/>
  <c r="I363" i="5"/>
  <c r="H363" i="5"/>
  <c r="J362" i="5"/>
  <c r="I362" i="5"/>
  <c r="H362" i="5"/>
  <c r="J361" i="5"/>
  <c r="I361" i="5"/>
  <c r="H361" i="5"/>
  <c r="J360" i="5"/>
  <c r="I360" i="5"/>
  <c r="H360" i="5"/>
  <c r="J359" i="5"/>
  <c r="I359" i="5"/>
  <c r="H359" i="5"/>
  <c r="J358" i="5"/>
  <c r="I358" i="5"/>
  <c r="H358" i="5"/>
  <c r="J357" i="5"/>
  <c r="I357" i="5"/>
  <c r="H357" i="5"/>
  <c r="J356" i="5"/>
  <c r="I356" i="5"/>
  <c r="H356" i="5"/>
  <c r="J355" i="5"/>
  <c r="I355" i="5"/>
  <c r="H355" i="5"/>
  <c r="J354" i="5"/>
  <c r="I354" i="5"/>
  <c r="H354" i="5"/>
  <c r="J353" i="5"/>
  <c r="I353" i="5"/>
  <c r="H353" i="5"/>
  <c r="J352" i="5"/>
  <c r="I352" i="5"/>
  <c r="H352" i="5"/>
  <c r="J351" i="5"/>
  <c r="I351" i="5"/>
  <c r="H351" i="5"/>
  <c r="J350" i="5"/>
  <c r="I350" i="5"/>
  <c r="H350" i="5"/>
  <c r="J349" i="5"/>
  <c r="I349" i="5"/>
  <c r="H349" i="5"/>
  <c r="J348" i="5"/>
  <c r="I348" i="5"/>
  <c r="H348" i="5"/>
  <c r="J347" i="5"/>
  <c r="I347" i="5"/>
  <c r="H347" i="5"/>
  <c r="J346" i="5"/>
  <c r="I346" i="5"/>
  <c r="H346" i="5"/>
  <c r="J345" i="5"/>
  <c r="I345" i="5"/>
  <c r="H345" i="5"/>
  <c r="J344" i="5"/>
  <c r="I344" i="5"/>
  <c r="H344" i="5"/>
  <c r="J343" i="5"/>
  <c r="I343" i="5"/>
  <c r="H343" i="5"/>
  <c r="J342" i="5"/>
  <c r="I342" i="5"/>
  <c r="H342" i="5"/>
  <c r="J341" i="5"/>
  <c r="I341" i="5"/>
  <c r="H341" i="5"/>
  <c r="J340" i="5"/>
  <c r="I340" i="5"/>
  <c r="H340" i="5"/>
  <c r="J339" i="5"/>
  <c r="I339" i="5"/>
  <c r="H339" i="5"/>
  <c r="J338" i="5"/>
  <c r="I338" i="5"/>
  <c r="H338" i="5"/>
  <c r="J337" i="5"/>
  <c r="I337" i="5"/>
  <c r="H337" i="5"/>
  <c r="J336" i="5"/>
  <c r="I336" i="5"/>
  <c r="H336" i="5"/>
  <c r="J335" i="5"/>
  <c r="I335" i="5"/>
  <c r="H335" i="5"/>
  <c r="J334" i="5"/>
  <c r="I334" i="5"/>
  <c r="H334" i="5"/>
  <c r="J333" i="5"/>
  <c r="I333" i="5"/>
  <c r="H333" i="5"/>
  <c r="J332" i="5"/>
  <c r="I332" i="5"/>
  <c r="H332" i="5"/>
  <c r="J331" i="5"/>
  <c r="I331" i="5"/>
  <c r="H331" i="5"/>
  <c r="J330" i="5"/>
  <c r="I330" i="5"/>
  <c r="H330" i="5"/>
  <c r="J329" i="5"/>
  <c r="I329" i="5"/>
  <c r="H329" i="5"/>
  <c r="J328" i="5"/>
  <c r="I328" i="5"/>
  <c r="H328" i="5"/>
  <c r="J327" i="5"/>
  <c r="I327" i="5"/>
  <c r="H327" i="5"/>
  <c r="J326" i="5"/>
  <c r="I326" i="5"/>
  <c r="H326" i="5"/>
  <c r="J325" i="5"/>
  <c r="I325" i="5"/>
  <c r="H325" i="5"/>
  <c r="J324" i="5"/>
  <c r="I324" i="5"/>
  <c r="H324" i="5"/>
  <c r="J323" i="5"/>
  <c r="I323" i="5"/>
  <c r="H323" i="5"/>
  <c r="J322" i="5"/>
  <c r="I322" i="5"/>
  <c r="H322" i="5"/>
  <c r="J321" i="5"/>
  <c r="I321" i="5"/>
  <c r="H321" i="5"/>
  <c r="J320" i="5"/>
  <c r="I320" i="5"/>
  <c r="H320" i="5"/>
  <c r="J319" i="5"/>
  <c r="I319" i="5"/>
  <c r="H319" i="5"/>
  <c r="J318" i="5"/>
  <c r="I318" i="5"/>
  <c r="H318" i="5"/>
  <c r="J317" i="5"/>
  <c r="I317" i="5"/>
  <c r="H317" i="5"/>
  <c r="J316" i="5"/>
  <c r="I316" i="5"/>
  <c r="H316" i="5"/>
  <c r="J315" i="5"/>
  <c r="I315" i="5"/>
  <c r="H315" i="5"/>
  <c r="J314" i="5"/>
  <c r="I314" i="5"/>
  <c r="H314" i="5"/>
  <c r="J313" i="5"/>
  <c r="I313" i="5"/>
  <c r="H313" i="5"/>
  <c r="J312" i="5"/>
  <c r="I312" i="5"/>
  <c r="H312" i="5"/>
  <c r="J311" i="5"/>
  <c r="I311" i="5"/>
  <c r="H311" i="5"/>
  <c r="J310" i="5"/>
  <c r="I310" i="5"/>
  <c r="H310" i="5"/>
  <c r="J309" i="5"/>
  <c r="I309" i="5"/>
  <c r="H309" i="5"/>
  <c r="J308" i="5"/>
  <c r="I308" i="5"/>
  <c r="H308" i="5"/>
  <c r="J307" i="5"/>
  <c r="I307" i="5"/>
  <c r="H307" i="5"/>
  <c r="J306" i="5"/>
  <c r="I306" i="5"/>
  <c r="H306" i="5"/>
  <c r="J305" i="5"/>
  <c r="I305" i="5"/>
  <c r="H305" i="5"/>
  <c r="J304" i="5"/>
  <c r="I304" i="5"/>
  <c r="H304" i="5"/>
  <c r="J303" i="5"/>
  <c r="I303" i="5"/>
  <c r="H303" i="5"/>
  <c r="J302" i="5"/>
  <c r="I302" i="5"/>
  <c r="H302" i="5"/>
  <c r="J301" i="5"/>
  <c r="I301" i="5"/>
  <c r="H301" i="5"/>
  <c r="J300" i="5"/>
  <c r="I300" i="5"/>
  <c r="H300" i="5"/>
  <c r="J299" i="5"/>
  <c r="I299" i="5"/>
  <c r="H299" i="5"/>
  <c r="J298" i="5"/>
  <c r="I298" i="5"/>
  <c r="H298" i="5"/>
  <c r="J297" i="5"/>
  <c r="I297" i="5"/>
  <c r="H297" i="5"/>
  <c r="J296" i="5"/>
  <c r="I296" i="5"/>
  <c r="H296" i="5"/>
  <c r="J295" i="5"/>
  <c r="I295" i="5"/>
  <c r="H295" i="5"/>
  <c r="J294" i="5"/>
  <c r="I294" i="5"/>
  <c r="H294" i="5"/>
  <c r="J293" i="5"/>
  <c r="I293" i="5"/>
  <c r="H293" i="5"/>
  <c r="J292" i="5"/>
  <c r="I292" i="5"/>
  <c r="H292" i="5"/>
  <c r="J291" i="5"/>
  <c r="I291" i="5"/>
  <c r="H291" i="5"/>
  <c r="J290" i="5"/>
  <c r="I290" i="5"/>
  <c r="H290" i="5"/>
  <c r="J289" i="5"/>
  <c r="I289" i="5"/>
  <c r="H289" i="5"/>
  <c r="J288" i="5"/>
  <c r="I288" i="5"/>
  <c r="H288" i="5"/>
  <c r="J287" i="5"/>
  <c r="I287" i="5"/>
  <c r="H287" i="5"/>
  <c r="J286" i="5"/>
  <c r="I286" i="5"/>
  <c r="H286" i="5"/>
  <c r="J285" i="5"/>
  <c r="I285" i="5"/>
  <c r="H285" i="5"/>
  <c r="J284" i="5"/>
  <c r="I284" i="5"/>
  <c r="H284" i="5"/>
  <c r="J283" i="5"/>
  <c r="I283" i="5"/>
  <c r="H283" i="5"/>
  <c r="J282" i="5"/>
  <c r="I282" i="5"/>
  <c r="H282" i="5"/>
  <c r="J281" i="5"/>
  <c r="I281" i="5"/>
  <c r="H281" i="5"/>
  <c r="J280" i="5"/>
  <c r="I280" i="5"/>
  <c r="H280" i="5"/>
  <c r="J279" i="5"/>
  <c r="I279" i="5"/>
  <c r="H279" i="5"/>
  <c r="J278" i="5"/>
  <c r="I278" i="5"/>
  <c r="H278" i="5"/>
  <c r="J277" i="5"/>
  <c r="I277" i="5"/>
  <c r="H277" i="5"/>
  <c r="J276" i="5"/>
  <c r="I276" i="5"/>
  <c r="H276" i="5"/>
  <c r="J275" i="5"/>
  <c r="I275" i="5"/>
  <c r="H275" i="5"/>
  <c r="J274" i="5"/>
  <c r="I274" i="5"/>
  <c r="H274" i="5"/>
  <c r="J273" i="5"/>
  <c r="I273" i="5"/>
  <c r="H273" i="5"/>
  <c r="J272" i="5"/>
  <c r="I272" i="5"/>
  <c r="H272" i="5"/>
  <c r="J271" i="5"/>
  <c r="I271" i="5"/>
  <c r="H271" i="5"/>
  <c r="J270" i="5"/>
  <c r="I270" i="5"/>
  <c r="H270" i="5"/>
  <c r="J269" i="5"/>
  <c r="I269" i="5"/>
  <c r="H269" i="5"/>
  <c r="J268" i="5"/>
  <c r="I268" i="5"/>
  <c r="H268" i="5"/>
  <c r="J267" i="5"/>
  <c r="I267" i="5"/>
  <c r="H267" i="5"/>
  <c r="J266" i="5"/>
  <c r="I266" i="5"/>
  <c r="H266" i="5"/>
  <c r="J265" i="5"/>
  <c r="I265" i="5"/>
  <c r="H265" i="5"/>
  <c r="J264" i="5"/>
  <c r="I264" i="5"/>
  <c r="H264" i="5"/>
  <c r="J263" i="5"/>
  <c r="I263" i="5"/>
  <c r="H263" i="5"/>
  <c r="J262" i="5"/>
  <c r="I262" i="5"/>
  <c r="H262" i="5"/>
  <c r="J261" i="5"/>
  <c r="I261" i="5"/>
  <c r="H261" i="5"/>
  <c r="J260" i="5"/>
  <c r="I260" i="5"/>
  <c r="H260" i="5"/>
  <c r="J259" i="5"/>
  <c r="I259" i="5"/>
  <c r="H259" i="5"/>
  <c r="J258" i="5"/>
  <c r="I258" i="5"/>
  <c r="H258" i="5"/>
  <c r="J257" i="5"/>
  <c r="I257" i="5"/>
  <c r="H257" i="5"/>
  <c r="J256" i="5"/>
  <c r="I256" i="5"/>
  <c r="H256" i="5"/>
  <c r="J255" i="5"/>
  <c r="I255" i="5"/>
  <c r="H255" i="5"/>
  <c r="J254" i="5"/>
  <c r="I254" i="5"/>
  <c r="H254" i="5"/>
  <c r="J253" i="5"/>
  <c r="I253" i="5"/>
  <c r="H253" i="5"/>
  <c r="J252" i="5"/>
  <c r="I252" i="5"/>
  <c r="H252" i="5"/>
  <c r="J251" i="5"/>
  <c r="I251" i="5"/>
  <c r="H251" i="5"/>
  <c r="J250" i="5"/>
  <c r="I250" i="5"/>
  <c r="H250" i="5"/>
  <c r="J249" i="5"/>
  <c r="I249" i="5"/>
  <c r="H249" i="5"/>
  <c r="J248" i="5"/>
  <c r="I248" i="5"/>
  <c r="H248" i="5"/>
  <c r="J247" i="5"/>
  <c r="I247" i="5"/>
  <c r="H247" i="5"/>
  <c r="J246" i="5"/>
  <c r="I246" i="5"/>
  <c r="H246" i="5"/>
  <c r="J245" i="5"/>
  <c r="I245" i="5"/>
  <c r="H245" i="5"/>
  <c r="J244" i="5"/>
  <c r="I244" i="5"/>
  <c r="H244" i="5"/>
  <c r="J243" i="5"/>
  <c r="I243" i="5"/>
  <c r="H243" i="5"/>
  <c r="J242" i="5"/>
  <c r="I242" i="5"/>
  <c r="H242" i="5"/>
  <c r="J241" i="5"/>
  <c r="I241" i="5"/>
  <c r="H241" i="5"/>
  <c r="J240" i="5"/>
  <c r="I240" i="5"/>
  <c r="H240" i="5"/>
  <c r="J239" i="5"/>
  <c r="I239" i="5"/>
  <c r="H239" i="5"/>
  <c r="J238" i="5"/>
  <c r="I238" i="5"/>
  <c r="H238" i="5"/>
  <c r="J237" i="5"/>
  <c r="I237" i="5"/>
  <c r="H237" i="5"/>
  <c r="J236" i="5"/>
  <c r="I236" i="5"/>
  <c r="H236" i="5"/>
  <c r="J235" i="5"/>
  <c r="I235" i="5"/>
  <c r="H235" i="5"/>
  <c r="J234" i="5"/>
  <c r="I234" i="5"/>
  <c r="H234" i="5"/>
  <c r="J233" i="5"/>
  <c r="I233" i="5"/>
  <c r="H233" i="5"/>
  <c r="J232" i="5"/>
  <c r="I232" i="5"/>
  <c r="H232" i="5"/>
  <c r="J231" i="5"/>
  <c r="I231" i="5"/>
  <c r="H231" i="5"/>
  <c r="J230" i="5"/>
  <c r="I230" i="5"/>
  <c r="H230" i="5"/>
  <c r="J229" i="5"/>
  <c r="I229" i="5"/>
  <c r="H229" i="5"/>
  <c r="J228" i="5"/>
  <c r="I228" i="5"/>
  <c r="H228" i="5"/>
  <c r="J227" i="5"/>
  <c r="I227" i="5"/>
  <c r="H227" i="5"/>
  <c r="J226" i="5"/>
  <c r="I226" i="5"/>
  <c r="H226" i="5"/>
  <c r="J225" i="5"/>
  <c r="I225" i="5"/>
  <c r="H225" i="5"/>
  <c r="J224" i="5"/>
  <c r="I224" i="5"/>
  <c r="H224" i="5"/>
  <c r="J223" i="5"/>
  <c r="I223" i="5"/>
  <c r="H223" i="5"/>
  <c r="J222" i="5"/>
  <c r="I222" i="5"/>
  <c r="H222" i="5"/>
  <c r="J221" i="5"/>
  <c r="I221" i="5"/>
  <c r="H221" i="5"/>
  <c r="J220" i="5"/>
  <c r="I220" i="5"/>
  <c r="H220" i="5"/>
  <c r="J219" i="5"/>
  <c r="I219" i="5"/>
  <c r="H219" i="5"/>
  <c r="J218" i="5"/>
  <c r="I218" i="5"/>
  <c r="H218" i="5"/>
  <c r="J217" i="5"/>
  <c r="I217" i="5"/>
  <c r="H217" i="5"/>
  <c r="J216" i="5"/>
  <c r="I216" i="5"/>
  <c r="H216" i="5"/>
  <c r="J215" i="5"/>
  <c r="I215" i="5"/>
  <c r="H215" i="5"/>
  <c r="J214" i="5"/>
  <c r="I214" i="5"/>
  <c r="H214" i="5"/>
  <c r="J213" i="5"/>
  <c r="I213" i="5"/>
  <c r="H213" i="5"/>
  <c r="J212" i="5"/>
  <c r="I212" i="5"/>
  <c r="H212" i="5"/>
  <c r="J211" i="5"/>
  <c r="I211" i="5"/>
  <c r="H211" i="5"/>
  <c r="J210" i="5"/>
  <c r="I210" i="5"/>
  <c r="H210" i="5"/>
  <c r="J209" i="5"/>
  <c r="I209" i="5"/>
  <c r="H209" i="5"/>
  <c r="J208" i="5"/>
  <c r="I208" i="5"/>
  <c r="H208" i="5"/>
  <c r="J207" i="5"/>
  <c r="I207" i="5"/>
  <c r="H207" i="5"/>
  <c r="J206" i="5"/>
  <c r="I206" i="5"/>
  <c r="H206" i="5"/>
  <c r="J205" i="5"/>
  <c r="I205" i="5"/>
  <c r="H205" i="5"/>
  <c r="J204" i="5"/>
  <c r="I204" i="5"/>
  <c r="H204" i="5"/>
  <c r="J203" i="5"/>
  <c r="I203" i="5"/>
  <c r="H203" i="5"/>
  <c r="J202" i="5"/>
  <c r="I202" i="5"/>
  <c r="H202" i="5"/>
  <c r="J201" i="5"/>
  <c r="I201" i="5"/>
  <c r="H201" i="5"/>
  <c r="J200" i="5"/>
  <c r="I200" i="5"/>
  <c r="H200" i="5"/>
  <c r="J199" i="5"/>
  <c r="I199" i="5"/>
  <c r="H199" i="5"/>
  <c r="J198" i="5"/>
  <c r="I198" i="5"/>
  <c r="H198" i="5"/>
  <c r="J197" i="5"/>
  <c r="I197" i="5"/>
  <c r="H197" i="5"/>
  <c r="J196" i="5"/>
  <c r="I196" i="5"/>
  <c r="H196" i="5"/>
  <c r="J195" i="5"/>
  <c r="I195" i="5"/>
  <c r="H195" i="5"/>
  <c r="J194" i="5"/>
  <c r="I194" i="5"/>
  <c r="H194" i="5"/>
  <c r="J193" i="5"/>
  <c r="I193" i="5"/>
  <c r="H193" i="5"/>
  <c r="J192" i="5"/>
  <c r="I192" i="5"/>
  <c r="H192" i="5"/>
  <c r="J191" i="5"/>
  <c r="I191" i="5"/>
  <c r="H191" i="5"/>
  <c r="J190" i="5"/>
  <c r="I190" i="5"/>
  <c r="H190" i="5"/>
  <c r="J189" i="5"/>
  <c r="I189" i="5"/>
  <c r="H189" i="5"/>
  <c r="J188" i="5"/>
  <c r="I188" i="5"/>
  <c r="H188" i="5"/>
  <c r="J187" i="5"/>
  <c r="I187" i="5"/>
  <c r="H187" i="5"/>
  <c r="J186" i="5"/>
  <c r="I186" i="5"/>
  <c r="H186" i="5"/>
  <c r="J185" i="5"/>
  <c r="I185" i="5"/>
  <c r="H185" i="5"/>
  <c r="J184" i="5"/>
  <c r="I184" i="5"/>
  <c r="H184" i="5"/>
  <c r="J183" i="5"/>
  <c r="I183" i="5"/>
  <c r="H183" i="5"/>
  <c r="J182" i="5"/>
  <c r="I182" i="5"/>
  <c r="H182" i="5"/>
  <c r="J181" i="5"/>
  <c r="I181" i="5"/>
  <c r="H181" i="5"/>
  <c r="J180" i="5"/>
  <c r="I180" i="5"/>
  <c r="H180" i="5"/>
  <c r="J179" i="5"/>
  <c r="I179" i="5"/>
  <c r="H179" i="5"/>
  <c r="J178" i="5"/>
  <c r="I178" i="5"/>
  <c r="H178" i="5"/>
  <c r="J177" i="5"/>
  <c r="I177" i="5"/>
  <c r="H177" i="5"/>
  <c r="J176" i="5"/>
  <c r="I176" i="5"/>
  <c r="H176" i="5"/>
  <c r="J175" i="5"/>
  <c r="I175" i="5"/>
  <c r="H175" i="5"/>
  <c r="J174" i="5"/>
  <c r="I174" i="5"/>
  <c r="H174" i="5"/>
  <c r="J173" i="5"/>
  <c r="I173" i="5"/>
  <c r="H173" i="5"/>
  <c r="J172" i="5"/>
  <c r="I172" i="5"/>
  <c r="H172" i="5"/>
  <c r="J171" i="5"/>
  <c r="I171" i="5"/>
  <c r="H171" i="5"/>
  <c r="J170" i="5"/>
  <c r="I170" i="5"/>
  <c r="H170" i="5"/>
  <c r="J169" i="5"/>
  <c r="I169" i="5"/>
  <c r="H169" i="5"/>
  <c r="J168" i="5"/>
  <c r="I168" i="5"/>
  <c r="H168" i="5"/>
  <c r="J167" i="5"/>
  <c r="I167" i="5"/>
  <c r="H167" i="5"/>
  <c r="J166" i="5"/>
  <c r="I166" i="5"/>
  <c r="H166" i="5"/>
  <c r="J165" i="5"/>
  <c r="I165" i="5"/>
  <c r="H165" i="5"/>
  <c r="J164" i="5"/>
  <c r="I164" i="5"/>
  <c r="H164" i="5"/>
  <c r="J163" i="5"/>
  <c r="I163" i="5"/>
  <c r="H163" i="5"/>
  <c r="J162" i="5"/>
  <c r="I162" i="5"/>
  <c r="H162" i="5"/>
  <c r="J161" i="5"/>
  <c r="I161" i="5"/>
  <c r="H161" i="5"/>
  <c r="J160" i="5"/>
  <c r="I160" i="5"/>
  <c r="H160" i="5"/>
  <c r="J159" i="5"/>
  <c r="I159" i="5"/>
  <c r="H159" i="5"/>
  <c r="J158" i="5"/>
  <c r="I158" i="5"/>
  <c r="H158" i="5"/>
  <c r="J157" i="5"/>
  <c r="I157" i="5"/>
  <c r="H157" i="5"/>
  <c r="J156" i="5"/>
  <c r="I156" i="5"/>
  <c r="H156" i="5"/>
  <c r="J155" i="5"/>
  <c r="I155" i="5"/>
  <c r="H155" i="5"/>
  <c r="J154" i="5"/>
  <c r="I154" i="5"/>
  <c r="H154" i="5"/>
  <c r="J153" i="5"/>
  <c r="I153" i="5"/>
  <c r="H153" i="5"/>
  <c r="J152" i="5"/>
  <c r="I152" i="5"/>
  <c r="H152" i="5"/>
  <c r="J151" i="5"/>
  <c r="I151" i="5"/>
  <c r="H151" i="5"/>
  <c r="J150" i="5"/>
  <c r="I150" i="5"/>
  <c r="H150" i="5"/>
  <c r="J149" i="5"/>
  <c r="I149" i="5"/>
  <c r="H149" i="5"/>
  <c r="J148" i="5"/>
  <c r="I148" i="5"/>
  <c r="H148" i="5"/>
  <c r="J147" i="5"/>
  <c r="I147" i="5"/>
  <c r="H147" i="5"/>
  <c r="J146" i="5"/>
  <c r="I146" i="5"/>
  <c r="H146" i="5"/>
  <c r="J145" i="5"/>
  <c r="I145" i="5"/>
  <c r="H145" i="5"/>
  <c r="J144" i="5"/>
  <c r="I144" i="5"/>
  <c r="H144" i="5"/>
  <c r="J143" i="5"/>
  <c r="I143" i="5"/>
  <c r="H143" i="5"/>
  <c r="J142" i="5"/>
  <c r="I142" i="5"/>
  <c r="H142" i="5"/>
  <c r="J141" i="5"/>
  <c r="I141" i="5"/>
  <c r="H141" i="5"/>
  <c r="J140" i="5"/>
  <c r="I140" i="5"/>
  <c r="H140" i="5"/>
  <c r="J139" i="5"/>
  <c r="I139" i="5"/>
  <c r="H139" i="5"/>
  <c r="J138" i="5"/>
  <c r="I138" i="5"/>
  <c r="H138" i="5"/>
  <c r="J137" i="5"/>
  <c r="I137" i="5"/>
  <c r="H137" i="5"/>
  <c r="J136" i="5"/>
  <c r="I136" i="5"/>
  <c r="H136" i="5"/>
  <c r="J135" i="5"/>
  <c r="I135" i="5"/>
  <c r="H135" i="5"/>
  <c r="J134" i="5"/>
  <c r="I134" i="5"/>
  <c r="H134" i="5"/>
  <c r="J133" i="5"/>
  <c r="I133" i="5"/>
  <c r="H133" i="5"/>
  <c r="J132" i="5"/>
  <c r="I132" i="5"/>
  <c r="H132" i="5"/>
  <c r="J131" i="5"/>
  <c r="I131" i="5"/>
  <c r="H131" i="5"/>
  <c r="J130" i="5"/>
  <c r="I130" i="5"/>
  <c r="H130" i="5"/>
  <c r="J129" i="5"/>
  <c r="I129" i="5"/>
  <c r="H129" i="5"/>
  <c r="J128" i="5"/>
  <c r="I128" i="5"/>
  <c r="H128" i="5"/>
  <c r="J127" i="5"/>
  <c r="I127" i="5"/>
  <c r="H127" i="5"/>
  <c r="J126" i="5"/>
  <c r="I126" i="5"/>
  <c r="H126" i="5"/>
  <c r="J125" i="5"/>
  <c r="I125" i="5"/>
  <c r="H125" i="5"/>
  <c r="J124" i="5"/>
  <c r="I124" i="5"/>
  <c r="H124" i="5"/>
  <c r="J123" i="5"/>
  <c r="I123" i="5"/>
  <c r="H123" i="5"/>
  <c r="J122" i="5"/>
  <c r="I122" i="5"/>
  <c r="H122" i="5"/>
  <c r="J121" i="5"/>
  <c r="I121" i="5"/>
  <c r="H121" i="5"/>
  <c r="J120" i="5"/>
  <c r="I120" i="5"/>
  <c r="H120" i="5"/>
  <c r="J119" i="5"/>
  <c r="I119" i="5"/>
  <c r="H119" i="5"/>
  <c r="J118" i="5"/>
  <c r="I118" i="5"/>
  <c r="H118" i="5"/>
  <c r="J117" i="5"/>
  <c r="I117" i="5"/>
  <c r="H117" i="5"/>
  <c r="J116" i="5"/>
  <c r="I116" i="5"/>
  <c r="H116" i="5"/>
  <c r="J115" i="5"/>
  <c r="I115" i="5"/>
  <c r="H115" i="5"/>
  <c r="J114" i="5"/>
  <c r="I114" i="5"/>
  <c r="H114" i="5"/>
  <c r="J113" i="5"/>
  <c r="I113" i="5"/>
  <c r="H113" i="5"/>
  <c r="J112" i="5"/>
  <c r="I112" i="5"/>
  <c r="H112" i="5"/>
  <c r="J111" i="5"/>
  <c r="I111" i="5"/>
  <c r="H111" i="5"/>
  <c r="J110" i="5"/>
  <c r="I110" i="5"/>
  <c r="H110" i="5"/>
  <c r="J109" i="5"/>
  <c r="I109" i="5"/>
  <c r="H109" i="5"/>
  <c r="J108" i="5"/>
  <c r="I108" i="5"/>
  <c r="H108" i="5"/>
  <c r="J107" i="5"/>
  <c r="I107" i="5"/>
  <c r="H107" i="5"/>
  <c r="J106" i="5"/>
  <c r="I106" i="5"/>
  <c r="H106" i="5"/>
  <c r="J105" i="5"/>
  <c r="I105" i="5"/>
  <c r="H105" i="5"/>
  <c r="J104" i="5"/>
  <c r="I104" i="5"/>
  <c r="H104" i="5"/>
  <c r="J103" i="5"/>
  <c r="I103" i="5"/>
  <c r="H103" i="5"/>
  <c r="J102" i="5"/>
  <c r="I102" i="5"/>
  <c r="H102" i="5"/>
  <c r="J101" i="5"/>
  <c r="I101" i="5"/>
  <c r="H101" i="5"/>
  <c r="J100" i="5"/>
  <c r="I100" i="5"/>
  <c r="H100" i="5"/>
  <c r="J99" i="5"/>
  <c r="I99" i="5"/>
  <c r="H99" i="5"/>
  <c r="J98" i="5"/>
  <c r="I98" i="5"/>
  <c r="H98" i="5"/>
  <c r="J97" i="5"/>
  <c r="I97" i="5"/>
  <c r="H97" i="5"/>
  <c r="J96" i="5"/>
  <c r="I96" i="5"/>
  <c r="H96" i="5"/>
  <c r="J95" i="5"/>
  <c r="I95" i="5"/>
  <c r="H95" i="5"/>
  <c r="J94" i="5"/>
  <c r="I94" i="5"/>
  <c r="H94" i="5"/>
  <c r="J93" i="5"/>
  <c r="I93" i="5"/>
  <c r="H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J83" i="5"/>
  <c r="I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I3" i="5"/>
  <c r="F3" i="5"/>
  <c r="E3" i="5"/>
  <c r="D3" i="5"/>
  <c r="C3" i="5"/>
  <c r="B3" i="5"/>
  <c r="A3" i="5"/>
  <c r="J1" i="5"/>
  <c r="F1" i="5"/>
  <c r="G3" i="4"/>
  <c r="F3" i="4"/>
  <c r="E3" i="4"/>
  <c r="D3" i="4"/>
  <c r="C3" i="4"/>
  <c r="B3" i="4"/>
  <c r="A3" i="4"/>
  <c r="G1" i="4"/>
  <c r="F1" i="4"/>
  <c r="E637" i="8" l="1"/>
  <c r="I113" i="6"/>
  <c r="H85" i="8"/>
  <c r="H396" i="8"/>
  <c r="E586" i="8"/>
  <c r="H603" i="8"/>
  <c r="E686" i="8"/>
  <c r="H695" i="8"/>
  <c r="H731" i="8"/>
  <c r="E739" i="8"/>
  <c r="E14" i="11"/>
  <c r="E33" i="11"/>
  <c r="H21" i="13"/>
  <c r="H78" i="13"/>
  <c r="H121" i="13"/>
  <c r="E7" i="15"/>
  <c r="E38" i="15"/>
  <c r="E12" i="16"/>
  <c r="H114" i="16"/>
  <c r="E145" i="16"/>
  <c r="H144" i="17"/>
  <c r="I27" i="6"/>
  <c r="F29" i="6"/>
  <c r="I73" i="6"/>
  <c r="H517" i="6"/>
  <c r="H79" i="8"/>
  <c r="H205" i="8"/>
  <c r="H515" i="8"/>
  <c r="I577" i="6"/>
  <c r="H652" i="6"/>
  <c r="E803" i="8"/>
  <c r="H47" i="11"/>
  <c r="H21" i="12"/>
  <c r="E52" i="16"/>
  <c r="I409" i="6"/>
  <c r="I585" i="6"/>
  <c r="F615" i="6"/>
  <c r="E331" i="8"/>
  <c r="H340" i="8"/>
  <c r="E424" i="8"/>
  <c r="H78" i="10"/>
  <c r="H116" i="11"/>
  <c r="E61" i="12"/>
  <c r="H121" i="14"/>
  <c r="E27" i="17"/>
  <c r="H88" i="17"/>
  <c r="I41" i="6"/>
  <c r="I103" i="6"/>
  <c r="F277" i="6"/>
  <c r="H571" i="8"/>
  <c r="H607" i="8"/>
  <c r="H635" i="8"/>
  <c r="H665" i="8"/>
  <c r="H668" i="8"/>
  <c r="H679" i="8"/>
  <c r="H729" i="8"/>
  <c r="E827" i="8"/>
  <c r="H463" i="8"/>
  <c r="H647" i="8"/>
  <c r="E124" i="11"/>
  <c r="H123" i="13"/>
  <c r="H77" i="18"/>
  <c r="H28" i="19"/>
  <c r="I11" i="6"/>
  <c r="I57" i="6"/>
  <c r="I137" i="6"/>
  <c r="H108" i="8"/>
  <c r="H117" i="8"/>
  <c r="E33" i="15"/>
  <c r="F213" i="6"/>
  <c r="F236" i="6"/>
  <c r="H111" i="8"/>
  <c r="H141" i="8"/>
  <c r="H274" i="8"/>
  <c r="H280" i="8"/>
  <c r="H283" i="8"/>
  <c r="H316" i="8"/>
  <c r="H386" i="8"/>
  <c r="H425" i="8"/>
  <c r="H587" i="8"/>
  <c r="H691" i="8"/>
  <c r="E762" i="8"/>
  <c r="E765" i="8"/>
  <c r="H94" i="10"/>
  <c r="E50" i="11"/>
  <c r="H33" i="12"/>
  <c r="E33" i="13"/>
  <c r="H58" i="13"/>
  <c r="H137" i="13"/>
  <c r="H30" i="17"/>
  <c r="H73" i="19"/>
  <c r="F71" i="6"/>
  <c r="H737" i="8"/>
  <c r="E44" i="19"/>
  <c r="H493" i="6"/>
  <c r="E435" i="8"/>
  <c r="H69" i="11"/>
  <c r="H12" i="13"/>
  <c r="H51" i="13"/>
  <c r="E42" i="14"/>
  <c r="E28" i="16"/>
  <c r="E138" i="16"/>
  <c r="H93" i="19"/>
  <c r="E122" i="19"/>
  <c r="I572" i="6"/>
  <c r="F706" i="6"/>
  <c r="H338" i="8"/>
  <c r="H344" i="8"/>
  <c r="H467" i="8"/>
  <c r="H470" i="8"/>
  <c r="H473" i="8"/>
  <c r="H476" i="8"/>
  <c r="H503" i="8"/>
  <c r="H651" i="8"/>
  <c r="H727" i="8"/>
  <c r="E730" i="8"/>
  <c r="E701" i="8"/>
  <c r="H23" i="11"/>
  <c r="E38" i="11"/>
  <c r="H62" i="11"/>
  <c r="E109" i="11"/>
  <c r="E120" i="11"/>
  <c r="E129" i="11"/>
  <c r="E93" i="12"/>
  <c r="E124" i="14"/>
  <c r="E42" i="16"/>
  <c r="H106" i="16"/>
  <c r="E74" i="17"/>
  <c r="H92" i="18"/>
  <c r="H306" i="8"/>
  <c r="H320" i="8"/>
  <c r="H323" i="8"/>
  <c r="H404" i="8"/>
  <c r="H449" i="8"/>
  <c r="H460" i="8"/>
  <c r="H563" i="8"/>
  <c r="H704" i="8"/>
  <c r="H84" i="15"/>
  <c r="E12" i="19"/>
  <c r="H82" i="19"/>
  <c r="H105" i="19"/>
  <c r="H15" i="8"/>
  <c r="E15" i="8"/>
  <c r="H322" i="8"/>
  <c r="E322" i="8"/>
  <c r="E546" i="8"/>
  <c r="H546" i="8"/>
  <c r="H703" i="8"/>
  <c r="E703" i="8"/>
  <c r="H153" i="6"/>
  <c r="I153" i="6"/>
  <c r="I39" i="6"/>
  <c r="H121" i="6"/>
  <c r="I121" i="6"/>
  <c r="I56" i="6"/>
  <c r="H76" i="6"/>
  <c r="I76" i="6"/>
  <c r="E442" i="8"/>
  <c r="H442" i="8"/>
  <c r="E537" i="8"/>
  <c r="H537" i="8"/>
  <c r="H606" i="8"/>
  <c r="E606" i="8"/>
  <c r="E697" i="8"/>
  <c r="H697" i="8"/>
  <c r="I17" i="6"/>
  <c r="F269" i="6"/>
  <c r="I394" i="6"/>
  <c r="I499" i="6"/>
  <c r="H62" i="6"/>
  <c r="I62" i="6"/>
  <c r="E38" i="8"/>
  <c r="H38" i="8"/>
  <c r="H379" i="8"/>
  <c r="E379" i="8"/>
  <c r="I165" i="6"/>
  <c r="H271" i="6"/>
  <c r="I271" i="6"/>
  <c r="H667" i="8"/>
  <c r="E667" i="8"/>
  <c r="H160" i="6"/>
  <c r="I160" i="6"/>
  <c r="H229" i="6"/>
  <c r="F229" i="6"/>
  <c r="I657" i="6"/>
  <c r="F657" i="6"/>
  <c r="H370" i="8"/>
  <c r="E370" i="8"/>
  <c r="E420" i="8"/>
  <c r="H420" i="8"/>
  <c r="H465" i="8"/>
  <c r="E465" i="8"/>
  <c r="D26" i="7" s="1"/>
  <c r="I33" i="6"/>
  <c r="H35" i="6"/>
  <c r="I35" i="6"/>
  <c r="I151" i="6"/>
  <c r="H291" i="6"/>
  <c r="F291" i="6"/>
  <c r="H21" i="8"/>
  <c r="E21" i="8"/>
  <c r="D7" i="7" s="1"/>
  <c r="E744" i="8"/>
  <c r="H744" i="8"/>
  <c r="H77" i="11"/>
  <c r="E92" i="11"/>
  <c r="E109" i="12"/>
  <c r="E13" i="13"/>
  <c r="H35" i="13"/>
  <c r="H82" i="13"/>
  <c r="E139" i="13"/>
  <c r="E72" i="14"/>
  <c r="E123" i="14"/>
  <c r="H9" i="15"/>
  <c r="E55" i="15"/>
  <c r="H34" i="16"/>
  <c r="H43" i="16"/>
  <c r="H83" i="16"/>
  <c r="E100" i="16"/>
  <c r="E120" i="16"/>
  <c r="H7" i="17"/>
  <c r="E71" i="17"/>
  <c r="E107" i="17"/>
  <c r="H120" i="17"/>
  <c r="E43" i="18"/>
  <c r="H13" i="19"/>
  <c r="E145" i="19"/>
  <c r="E61" i="8"/>
  <c r="E419" i="8"/>
  <c r="E599" i="8"/>
  <c r="E602" i="8"/>
  <c r="E618" i="8"/>
  <c r="E645" i="8"/>
  <c r="E663" i="8"/>
  <c r="E690" i="8"/>
  <c r="E763" i="8"/>
  <c r="H10" i="10"/>
  <c r="H117" i="10"/>
  <c r="E94" i="11"/>
  <c r="H147" i="11"/>
  <c r="E65" i="12"/>
  <c r="E6" i="13"/>
  <c r="H15" i="13"/>
  <c r="E37" i="13"/>
  <c r="E55" i="13"/>
  <c r="H71" i="13"/>
  <c r="H99" i="13"/>
  <c r="H141" i="13"/>
  <c r="H86" i="14"/>
  <c r="E41" i="15"/>
  <c r="E45" i="16"/>
  <c r="E113" i="16"/>
  <c r="H146" i="16"/>
  <c r="H96" i="17"/>
  <c r="H139" i="17"/>
  <c r="H19" i="19"/>
  <c r="E76" i="19"/>
  <c r="H85" i="19"/>
  <c r="I169" i="6"/>
  <c r="I243" i="6"/>
  <c r="F245" i="6"/>
  <c r="H24" i="8"/>
  <c r="H58" i="8"/>
  <c r="H92" i="8"/>
  <c r="H151" i="8"/>
  <c r="H165" i="8"/>
  <c r="H228" i="8"/>
  <c r="E318" i="8"/>
  <c r="H388" i="8"/>
  <c r="H416" i="8"/>
  <c r="H480" i="8"/>
  <c r="H508" i="8"/>
  <c r="E545" i="8"/>
  <c r="H579" i="8"/>
  <c r="E605" i="8"/>
  <c r="H615" i="8"/>
  <c r="H624" i="8"/>
  <c r="E630" i="8"/>
  <c r="H642" i="8"/>
  <c r="E657" i="8"/>
  <c r="H687" i="8"/>
  <c r="E851" i="8"/>
  <c r="H30" i="10"/>
  <c r="E70" i="11"/>
  <c r="E81" i="12"/>
  <c r="H17" i="13"/>
  <c r="H28" i="13"/>
  <c r="H39" i="13"/>
  <c r="H109" i="13"/>
  <c r="E126" i="13"/>
  <c r="E45" i="14"/>
  <c r="E6" i="15"/>
  <c r="H50" i="15"/>
  <c r="H93" i="16"/>
  <c r="E148" i="16"/>
  <c r="E62" i="17"/>
  <c r="E102" i="17"/>
  <c r="E140" i="19"/>
  <c r="H64" i="8"/>
  <c r="H264" i="8"/>
  <c r="H267" i="8"/>
  <c r="H353" i="8"/>
  <c r="E485" i="8"/>
  <c r="H522" i="8"/>
  <c r="H627" i="8"/>
  <c r="H89" i="11"/>
  <c r="E132" i="11"/>
  <c r="H149" i="18"/>
  <c r="H113" i="18"/>
  <c r="E64" i="19"/>
  <c r="H137" i="19"/>
  <c r="E56" i="8"/>
  <c r="E427" i="8"/>
  <c r="E439" i="8"/>
  <c r="E472" i="8"/>
  <c r="E577" i="8"/>
  <c r="H18" i="11"/>
  <c r="E42" i="11"/>
  <c r="E104" i="11"/>
  <c r="H150" i="11"/>
  <c r="H47" i="12"/>
  <c r="E101" i="12"/>
  <c r="E49" i="13"/>
  <c r="H74" i="13"/>
  <c r="E146" i="13"/>
  <c r="H89" i="14"/>
  <c r="E140" i="14"/>
  <c r="H62" i="15"/>
  <c r="H94" i="15"/>
  <c r="H143" i="15"/>
  <c r="H18" i="16"/>
  <c r="H105" i="16"/>
  <c r="H76" i="17"/>
  <c r="E140" i="17"/>
  <c r="E14" i="18"/>
  <c r="H96" i="18"/>
  <c r="H135" i="6"/>
  <c r="I135" i="6"/>
  <c r="H738" i="8"/>
  <c r="E738" i="8"/>
  <c r="E77" i="16"/>
  <c r="H77" i="16"/>
  <c r="I23" i="6"/>
  <c r="I63" i="6"/>
  <c r="I120" i="6"/>
  <c r="I144" i="6"/>
  <c r="H599" i="6"/>
  <c r="I599" i="6"/>
  <c r="E348" i="8"/>
  <c r="H348" i="8"/>
  <c r="E385" i="8"/>
  <c r="H385" i="8"/>
  <c r="E502" i="8"/>
  <c r="H502" i="8"/>
  <c r="E576" i="8"/>
  <c r="H576" i="8"/>
  <c r="E732" i="8"/>
  <c r="H732" i="8"/>
  <c r="E24" i="12"/>
  <c r="H24" i="12"/>
  <c r="H755" i="8"/>
  <c r="E755" i="8"/>
  <c r="H126" i="11"/>
  <c r="E126" i="11"/>
  <c r="F20" i="6"/>
  <c r="F81" i="6"/>
  <c r="E499" i="8"/>
  <c r="H499" i="8"/>
  <c r="H551" i="8"/>
  <c r="E551" i="8"/>
  <c r="H573" i="8"/>
  <c r="E573" i="8"/>
  <c r="H633" i="8"/>
  <c r="E633" i="8"/>
  <c r="H791" i="8"/>
  <c r="E791" i="8"/>
  <c r="H843" i="8"/>
  <c r="E843" i="8"/>
  <c r="H121" i="11"/>
  <c r="E121" i="11"/>
  <c r="E441" i="8"/>
  <c r="H441" i="8"/>
  <c r="E46" i="10"/>
  <c r="H46" i="10"/>
  <c r="I81" i="6"/>
  <c r="H152" i="6"/>
  <c r="I152" i="6"/>
  <c r="H171" i="6"/>
  <c r="I171" i="6"/>
  <c r="H207" i="6"/>
  <c r="I207" i="6"/>
  <c r="H211" i="6"/>
  <c r="F211" i="6"/>
  <c r="H239" i="6"/>
  <c r="F239" i="6"/>
  <c r="E57" i="8"/>
  <c r="H57" i="8"/>
  <c r="E437" i="8"/>
  <c r="H437" i="8"/>
  <c r="H751" i="8"/>
  <c r="E751" i="8"/>
  <c r="H859" i="8"/>
  <c r="E859" i="8"/>
  <c r="H157" i="6"/>
  <c r="I157" i="6"/>
  <c r="H205" i="6"/>
  <c r="F205" i="6"/>
  <c r="H10" i="11"/>
  <c r="E10" i="11"/>
  <c r="H79" i="17"/>
  <c r="E79" i="17"/>
  <c r="F36" i="6"/>
  <c r="F54" i="6"/>
  <c r="I112" i="6"/>
  <c r="H8" i="8"/>
  <c r="E8" i="8"/>
  <c r="H650" i="8"/>
  <c r="E650" i="8"/>
  <c r="E692" i="8"/>
  <c r="H692" i="8"/>
  <c r="E138" i="11"/>
  <c r="H138" i="11"/>
  <c r="H77" i="14"/>
  <c r="E77" i="14"/>
  <c r="E10" i="15"/>
  <c r="H10" i="15"/>
  <c r="E378" i="8"/>
  <c r="H378" i="8"/>
  <c r="F45" i="6"/>
  <c r="F73" i="6"/>
  <c r="H187" i="6"/>
  <c r="F187" i="6"/>
  <c r="F506" i="6"/>
  <c r="I506" i="6"/>
  <c r="H506" i="6"/>
  <c r="E71" i="8"/>
  <c r="H71" i="8"/>
  <c r="E368" i="8"/>
  <c r="H368" i="8"/>
  <c r="H484" i="8"/>
  <c r="E484" i="8"/>
  <c r="H821" i="8"/>
  <c r="E821" i="8"/>
  <c r="H410" i="6"/>
  <c r="F410" i="6"/>
  <c r="I410" i="6"/>
  <c r="H519" i="8"/>
  <c r="E519" i="8"/>
  <c r="H666" i="8"/>
  <c r="E666" i="8"/>
  <c r="F21" i="6"/>
  <c r="I187" i="6"/>
  <c r="E417" i="8"/>
  <c r="H417" i="8"/>
  <c r="E448" i="8"/>
  <c r="H448" i="8"/>
  <c r="E688" i="8"/>
  <c r="H688" i="8"/>
  <c r="H106" i="11"/>
  <c r="E106" i="11"/>
  <c r="H49" i="12"/>
  <c r="E49" i="12"/>
  <c r="H77" i="8"/>
  <c r="H172" i="8"/>
  <c r="H212" i="8"/>
  <c r="H314" i="8"/>
  <c r="H360" i="8"/>
  <c r="H428" i="8"/>
  <c r="H445" i="8"/>
  <c r="H506" i="8"/>
  <c r="H520" i="8"/>
  <c r="H570" i="8"/>
  <c r="H623" i="8"/>
  <c r="H640" i="8"/>
  <c r="H752" i="8"/>
  <c r="H56" i="16"/>
  <c r="E56" i="16"/>
  <c r="H122" i="17"/>
  <c r="E122" i="17"/>
  <c r="E129" i="19"/>
  <c r="H129" i="19"/>
  <c r="I140" i="6"/>
  <c r="I167" i="6"/>
  <c r="F585" i="6"/>
  <c r="H615" i="6"/>
  <c r="F642" i="6"/>
  <c r="E487" i="8"/>
  <c r="E569" i="8"/>
  <c r="E585" i="8"/>
  <c r="E589" i="8"/>
  <c r="E702" i="8"/>
  <c r="E706" i="8"/>
  <c r="E773" i="8"/>
  <c r="H53" i="12"/>
  <c r="E53" i="12"/>
  <c r="H47" i="15"/>
  <c r="E47" i="15"/>
  <c r="H86" i="15"/>
  <c r="E86" i="15"/>
  <c r="E150" i="17"/>
  <c r="H150" i="17"/>
  <c r="H26" i="18"/>
  <c r="E26" i="18"/>
  <c r="E16" i="19"/>
  <c r="H84" i="19"/>
  <c r="E84" i="19"/>
  <c r="E112" i="19"/>
  <c r="E149" i="19"/>
  <c r="H149" i="19"/>
  <c r="F398" i="6"/>
  <c r="H18" i="8"/>
  <c r="H25" i="8"/>
  <c r="H180" i="8"/>
  <c r="H220" i="8"/>
  <c r="H223" i="8"/>
  <c r="H269" i="8"/>
  <c r="H317" i="8"/>
  <c r="H321" i="8"/>
  <c r="H341" i="8"/>
  <c r="H405" i="8"/>
  <c r="H444" i="8"/>
  <c r="H471" i="8"/>
  <c r="E541" i="8"/>
  <c r="H639" i="8"/>
  <c r="E649" i="8"/>
  <c r="E653" i="8"/>
  <c r="E709" i="8"/>
  <c r="E750" i="8"/>
  <c r="E754" i="8"/>
  <c r="E858" i="8"/>
  <c r="H75" i="11"/>
  <c r="E80" i="11"/>
  <c r="H118" i="11"/>
  <c r="E118" i="11"/>
  <c r="H17" i="12"/>
  <c r="E17" i="12"/>
  <c r="H97" i="12"/>
  <c r="E97" i="12"/>
  <c r="H58" i="14"/>
  <c r="E58" i="14"/>
  <c r="H21" i="16"/>
  <c r="H49" i="16"/>
  <c r="E49" i="16"/>
  <c r="H16" i="17"/>
  <c r="E38" i="17"/>
  <c r="H93" i="17"/>
  <c r="E93" i="17"/>
  <c r="E141" i="17"/>
  <c r="F717" i="6"/>
  <c r="F730" i="6"/>
  <c r="F770" i="6"/>
  <c r="H57" i="13"/>
  <c r="E57" i="13"/>
  <c r="H105" i="13"/>
  <c r="E105" i="13"/>
  <c r="E150" i="14"/>
  <c r="H150" i="14"/>
  <c r="H72" i="16"/>
  <c r="E72" i="16"/>
  <c r="I398" i="6"/>
  <c r="E20" i="8"/>
  <c r="E59" i="8"/>
  <c r="E63" i="8"/>
  <c r="E339" i="8"/>
  <c r="E343" i="8"/>
  <c r="E376" i="8"/>
  <c r="E387" i="8"/>
  <c r="E400" i="8"/>
  <c r="E403" i="8"/>
  <c r="E407" i="8"/>
  <c r="E450" i="8"/>
  <c r="E456" i="8"/>
  <c r="E489" i="8"/>
  <c r="E514" i="8"/>
  <c r="E553" i="8"/>
  <c r="E562" i="8"/>
  <c r="E594" i="8"/>
  <c r="E621" i="8"/>
  <c r="E631" i="8"/>
  <c r="E743" i="8"/>
  <c r="E775" i="8"/>
  <c r="E781" i="8"/>
  <c r="H118" i="10"/>
  <c r="H137" i="10"/>
  <c r="E6" i="11"/>
  <c r="E49" i="11"/>
  <c r="E65" i="11"/>
  <c r="H84" i="11"/>
  <c r="E115" i="11"/>
  <c r="H148" i="11"/>
  <c r="H27" i="12"/>
  <c r="E7" i="13"/>
  <c r="H26" i="15"/>
  <c r="E102" i="15"/>
  <c r="E97" i="16"/>
  <c r="H97" i="16"/>
  <c r="H15" i="17"/>
  <c r="E15" i="17"/>
  <c r="H31" i="17"/>
  <c r="E82" i="17"/>
  <c r="E124" i="19"/>
  <c r="I291" i="6"/>
  <c r="I502" i="6"/>
  <c r="H525" i="6"/>
  <c r="F577" i="6"/>
  <c r="F666" i="6"/>
  <c r="F765" i="6"/>
  <c r="H10" i="8"/>
  <c r="H55" i="8"/>
  <c r="H87" i="8"/>
  <c r="H140" i="8"/>
  <c r="H284" i="8"/>
  <c r="E303" i="8"/>
  <c r="E315" i="8"/>
  <c r="H333" i="8"/>
  <c r="E352" i="8"/>
  <c r="H373" i="8"/>
  <c r="H397" i="8"/>
  <c r="E446" i="8"/>
  <c r="E459" i="8"/>
  <c r="E466" i="8"/>
  <c r="H511" i="8"/>
  <c r="H531" i="8"/>
  <c r="H559" i="8"/>
  <c r="H578" i="8"/>
  <c r="E610" i="8"/>
  <c r="E617" i="8"/>
  <c r="H680" i="8"/>
  <c r="H708" i="8"/>
  <c r="E714" i="8"/>
  <c r="E835" i="8"/>
  <c r="E11" i="11"/>
  <c r="H30" i="11"/>
  <c r="H110" i="11"/>
  <c r="H127" i="11"/>
  <c r="E141" i="11"/>
  <c r="H29" i="12"/>
  <c r="E69" i="12"/>
  <c r="E79" i="13"/>
  <c r="H102" i="14"/>
  <c r="E102" i="14"/>
  <c r="E65" i="16"/>
  <c r="H65" i="16"/>
  <c r="E130" i="16"/>
  <c r="H6" i="17"/>
  <c r="E6" i="17"/>
  <c r="H103" i="17"/>
  <c r="E103" i="17"/>
  <c r="H63" i="18"/>
  <c r="E63" i="18"/>
  <c r="E137" i="18"/>
  <c r="H137" i="18"/>
  <c r="H34" i="19"/>
  <c r="E34" i="19"/>
  <c r="E121" i="19"/>
  <c r="H121" i="19"/>
  <c r="E141" i="19"/>
  <c r="H141" i="19"/>
  <c r="H69" i="8"/>
  <c r="H101" i="8"/>
  <c r="H119" i="8"/>
  <c r="H143" i="8"/>
  <c r="H277" i="8"/>
  <c r="H380" i="8"/>
  <c r="H51" i="11"/>
  <c r="E51" i="11"/>
  <c r="H112" i="11"/>
  <c r="E112" i="11"/>
  <c r="E73" i="12"/>
  <c r="H77" i="12"/>
  <c r="E77" i="12"/>
  <c r="E29" i="13"/>
  <c r="H23" i="15"/>
  <c r="E23" i="15"/>
  <c r="H88" i="16"/>
  <c r="E88" i="16"/>
  <c r="H131" i="17"/>
  <c r="E131" i="17"/>
  <c r="E26" i="12"/>
  <c r="H55" i="12"/>
  <c r="E127" i="12"/>
  <c r="H9" i="13"/>
  <c r="E26" i="13"/>
  <c r="H31" i="13"/>
  <c r="H42" i="13"/>
  <c r="H54" i="13"/>
  <c r="E81" i="13"/>
  <c r="H107" i="13"/>
  <c r="H79" i="14"/>
  <c r="H18" i="15"/>
  <c r="H32" i="15"/>
  <c r="H68" i="15"/>
  <c r="E97" i="15"/>
  <c r="E104" i="15"/>
  <c r="H37" i="16"/>
  <c r="H58" i="16"/>
  <c r="H67" i="16"/>
  <c r="E74" i="16"/>
  <c r="H109" i="16"/>
  <c r="H117" i="16"/>
  <c r="E122" i="16"/>
  <c r="E129" i="16"/>
  <c r="H135" i="16"/>
  <c r="H48" i="17"/>
  <c r="H86" i="17"/>
  <c r="H110" i="17"/>
  <c r="E47" i="18"/>
  <c r="E58" i="18"/>
  <c r="H76" i="18"/>
  <c r="H141" i="18"/>
  <c r="H41" i="19"/>
  <c r="E50" i="19"/>
  <c r="H61" i="19"/>
  <c r="E72" i="19"/>
  <c r="H81" i="19"/>
  <c r="H109" i="19"/>
  <c r="E136" i="19"/>
  <c r="E146" i="19"/>
  <c r="E151" i="19"/>
  <c r="E106" i="19"/>
  <c r="E111" i="19"/>
  <c r="E128" i="19"/>
  <c r="H23" i="12"/>
  <c r="H37" i="12"/>
  <c r="E85" i="12"/>
  <c r="E103" i="12"/>
  <c r="E120" i="12"/>
  <c r="E133" i="12"/>
  <c r="H39" i="15"/>
  <c r="H58" i="15"/>
  <c r="H92" i="15"/>
  <c r="H122" i="15"/>
  <c r="H13" i="16"/>
  <c r="E99" i="17"/>
  <c r="E137" i="17"/>
  <c r="E6" i="18"/>
  <c r="E18" i="18"/>
  <c r="E46" i="18"/>
  <c r="E62" i="18"/>
  <c r="E31" i="19"/>
  <c r="E52" i="19"/>
  <c r="E139" i="11"/>
  <c r="E144" i="11"/>
  <c r="E149" i="11"/>
  <c r="E30" i="12"/>
  <c r="H39" i="12"/>
  <c r="H63" i="12"/>
  <c r="H18" i="13"/>
  <c r="H25" i="13"/>
  <c r="E38" i="13"/>
  <c r="E41" i="13"/>
  <c r="E65" i="13"/>
  <c r="E70" i="13"/>
  <c r="H75" i="13"/>
  <c r="E134" i="13"/>
  <c r="H130" i="14"/>
  <c r="H15" i="15"/>
  <c r="E67" i="15"/>
  <c r="H10" i="16"/>
  <c r="E15" i="16"/>
  <c r="E31" i="16"/>
  <c r="E36" i="16"/>
  <c r="E108" i="16"/>
  <c r="E116" i="16"/>
  <c r="E134" i="16"/>
  <c r="E17" i="17"/>
  <c r="E22" i="17"/>
  <c r="H32" i="17"/>
  <c r="E67" i="17"/>
  <c r="E83" i="17"/>
  <c r="E11" i="18"/>
  <c r="E55" i="18"/>
  <c r="E10" i="19"/>
  <c r="E40" i="19"/>
  <c r="H49" i="19"/>
  <c r="E108" i="19"/>
  <c r="H125" i="19"/>
  <c r="E874" i="6"/>
  <c r="I9" i="6"/>
  <c r="F28" i="6"/>
  <c r="I31" i="6"/>
  <c r="F59" i="6"/>
  <c r="I96" i="6"/>
  <c r="I101" i="6"/>
  <c r="I107" i="6"/>
  <c r="I127" i="6"/>
  <c r="I132" i="6"/>
  <c r="I147" i="6"/>
  <c r="I191" i="6"/>
  <c r="F199" i="6"/>
  <c r="F204" i="6"/>
  <c r="I223" i="6"/>
  <c r="F259" i="6"/>
  <c r="I275" i="6"/>
  <c r="F284" i="6"/>
  <c r="F287" i="6"/>
  <c r="I393" i="6"/>
  <c r="H559" i="6"/>
  <c r="I559" i="6"/>
  <c r="I636" i="6"/>
  <c r="H636" i="6"/>
  <c r="I714" i="6"/>
  <c r="F714" i="6"/>
  <c r="I716" i="6"/>
  <c r="H716" i="6"/>
  <c r="I759" i="6"/>
  <c r="H759" i="6"/>
  <c r="F759" i="6"/>
  <c r="E173" i="8"/>
  <c r="H173" i="8"/>
  <c r="E207" i="8"/>
  <c r="H207" i="8"/>
  <c r="E492" i="8"/>
  <c r="H492" i="8"/>
  <c r="E543" i="8"/>
  <c r="H543" i="8"/>
  <c r="H596" i="6"/>
  <c r="I596" i="6"/>
  <c r="H37" i="8"/>
  <c r="E37" i="8"/>
  <c r="E95" i="8"/>
  <c r="H95" i="8"/>
  <c r="E289" i="8"/>
  <c r="H289" i="8"/>
  <c r="E309" i="8"/>
  <c r="H309" i="8"/>
  <c r="H326" i="8"/>
  <c r="E326" i="8"/>
  <c r="E412" i="8"/>
  <c r="H412" i="8"/>
  <c r="E536" i="8"/>
  <c r="H536" i="8"/>
  <c r="H746" i="8"/>
  <c r="E746" i="8"/>
  <c r="I19" i="6"/>
  <c r="I25" i="6"/>
  <c r="F44" i="6"/>
  <c r="I47" i="6"/>
  <c r="I59" i="6"/>
  <c r="F86" i="6"/>
  <c r="I95" i="6"/>
  <c r="I100" i="6"/>
  <c r="I115" i="6"/>
  <c r="I172" i="6"/>
  <c r="I177" i="6"/>
  <c r="I199" i="6"/>
  <c r="F201" i="6"/>
  <c r="F237" i="6"/>
  <c r="I259" i="6"/>
  <c r="F261" i="6"/>
  <c r="F268" i="6"/>
  <c r="I287" i="6"/>
  <c r="H414" i="6"/>
  <c r="I414" i="6"/>
  <c r="I518" i="6"/>
  <c r="I669" i="6"/>
  <c r="F669" i="6"/>
  <c r="I673" i="6"/>
  <c r="F673" i="6"/>
  <c r="F709" i="6"/>
  <c r="F733" i="6"/>
  <c r="E54" i="8"/>
  <c r="H54" i="8"/>
  <c r="E372" i="8"/>
  <c r="H372" i="8"/>
  <c r="E673" i="8"/>
  <c r="H673" i="8"/>
  <c r="H682" i="8"/>
  <c r="E682" i="8"/>
  <c r="F13" i="6"/>
  <c r="F195" i="6"/>
  <c r="F227" i="6"/>
  <c r="F252" i="6"/>
  <c r="F255" i="6"/>
  <c r="F418" i="6"/>
  <c r="H631" i="6"/>
  <c r="I769" i="6"/>
  <c r="H769" i="6"/>
  <c r="F769" i="6"/>
  <c r="H45" i="8"/>
  <c r="E45" i="8"/>
  <c r="H487" i="6"/>
  <c r="I487" i="6"/>
  <c r="F538" i="6"/>
  <c r="H538" i="6"/>
  <c r="H593" i="6"/>
  <c r="I593" i="6"/>
  <c r="F593" i="6"/>
  <c r="I609" i="6"/>
  <c r="F609" i="6"/>
  <c r="I737" i="6"/>
  <c r="H737" i="6"/>
  <c r="F737" i="6"/>
  <c r="E183" i="8"/>
  <c r="H183" i="8"/>
  <c r="H296" i="8"/>
  <c r="E296" i="8"/>
  <c r="H626" i="8"/>
  <c r="E626" i="8"/>
  <c r="I7" i="6"/>
  <c r="I43" i="6"/>
  <c r="I49" i="6"/>
  <c r="I69" i="6"/>
  <c r="I78" i="6"/>
  <c r="I105" i="6"/>
  <c r="I119" i="6"/>
  <c r="I125" i="6"/>
  <c r="I145" i="6"/>
  <c r="I179" i="6"/>
  <c r="I195" i="6"/>
  <c r="I227" i="6"/>
  <c r="I255" i="6"/>
  <c r="I418" i="6"/>
  <c r="H489" i="6"/>
  <c r="I489" i="6"/>
  <c r="F514" i="6"/>
  <c r="H514" i="6"/>
  <c r="F540" i="6"/>
  <c r="I540" i="6"/>
  <c r="H547" i="6"/>
  <c r="I628" i="6"/>
  <c r="H628" i="6"/>
  <c r="I762" i="6"/>
  <c r="F762" i="6"/>
  <c r="I764" i="6"/>
  <c r="H764" i="6"/>
  <c r="E76" i="8"/>
  <c r="H76" i="8"/>
  <c r="E313" i="8"/>
  <c r="H313" i="8"/>
  <c r="H408" i="8"/>
  <c r="E408" i="8"/>
  <c r="F12" i="6"/>
  <c r="I15" i="6"/>
  <c r="F37" i="6"/>
  <c r="I51" i="6"/>
  <c r="I54" i="6"/>
  <c r="I91" i="6"/>
  <c r="I108" i="6"/>
  <c r="I128" i="6"/>
  <c r="I133" i="6"/>
  <c r="I139" i="6"/>
  <c r="I159" i="6"/>
  <c r="I164" i="6"/>
  <c r="F191" i="6"/>
  <c r="I211" i="6"/>
  <c r="F220" i="6"/>
  <c r="F223" i="6"/>
  <c r="I239" i="6"/>
  <c r="F275" i="6"/>
  <c r="F285" i="6"/>
  <c r="H401" i="6"/>
  <c r="I401" i="6"/>
  <c r="I482" i="6"/>
  <c r="H484" i="6"/>
  <c r="I484" i="6"/>
  <c r="H491" i="6"/>
  <c r="F491" i="6"/>
  <c r="H501" i="6"/>
  <c r="I514" i="6"/>
  <c r="I547" i="6"/>
  <c r="H588" i="6"/>
  <c r="I588" i="6"/>
  <c r="I721" i="6"/>
  <c r="H721" i="6"/>
  <c r="E30" i="8"/>
  <c r="H30" i="8"/>
  <c r="E50" i="8"/>
  <c r="H50" i="8"/>
  <c r="H67" i="8"/>
  <c r="E67" i="8"/>
  <c r="H304" i="8"/>
  <c r="E304" i="8"/>
  <c r="E356" i="8"/>
  <c r="H356" i="8"/>
  <c r="H367" i="8"/>
  <c r="E367" i="8"/>
  <c r="H384" i="8"/>
  <c r="E384" i="8"/>
  <c r="H498" i="8"/>
  <c r="E498" i="8"/>
  <c r="H554" i="8"/>
  <c r="E554" i="8"/>
  <c r="E575" i="8"/>
  <c r="H575" i="8"/>
  <c r="H486" i="6"/>
  <c r="I486" i="6"/>
  <c r="F509" i="6"/>
  <c r="H509" i="6"/>
  <c r="I653" i="6"/>
  <c r="F653" i="6"/>
  <c r="I701" i="6"/>
  <c r="F701" i="6"/>
  <c r="I727" i="6"/>
  <c r="H727" i="6"/>
  <c r="F727" i="6"/>
  <c r="I753" i="6"/>
  <c r="H753" i="6"/>
  <c r="E364" i="8"/>
  <c r="H364" i="8"/>
  <c r="E495" i="8"/>
  <c r="H495" i="8"/>
  <c r="E547" i="8"/>
  <c r="H547" i="8"/>
  <c r="H9" i="8"/>
  <c r="H17" i="8"/>
  <c r="H65" i="8"/>
  <c r="H93" i="8"/>
  <c r="H109" i="8"/>
  <c r="H116" i="8"/>
  <c r="H133" i="8"/>
  <c r="H191" i="8"/>
  <c r="H197" i="8"/>
  <c r="H204" i="8"/>
  <c r="H215" i="8"/>
  <c r="H268" i="8"/>
  <c r="H276" i="8"/>
  <c r="E279" i="8"/>
  <c r="H324" i="8"/>
  <c r="H361" i="8"/>
  <c r="E390" i="8"/>
  <c r="E431" i="8"/>
  <c r="E434" i="8"/>
  <c r="H474" i="8"/>
  <c r="E474" i="8"/>
  <c r="H557" i="8"/>
  <c r="E557" i="8"/>
  <c r="H609" i="8"/>
  <c r="E609" i="8"/>
  <c r="H648" i="8"/>
  <c r="H689" i="8"/>
  <c r="E689" i="8"/>
  <c r="H705" i="8"/>
  <c r="H711" i="8"/>
  <c r="E711" i="8"/>
  <c r="H717" i="8"/>
  <c r="E717" i="8"/>
  <c r="E723" i="8"/>
  <c r="H723" i="8"/>
  <c r="E479" i="8"/>
  <c r="H479" i="8"/>
  <c r="H482" i="8"/>
  <c r="E482" i="8"/>
  <c r="E523" i="8"/>
  <c r="H523" i="8"/>
  <c r="H598" i="8"/>
  <c r="E598" i="8"/>
  <c r="E619" i="8"/>
  <c r="H619" i="8"/>
  <c r="E643" i="8"/>
  <c r="H643" i="8"/>
  <c r="H707" i="8"/>
  <c r="E707" i="8"/>
  <c r="H677" i="6"/>
  <c r="H748" i="6"/>
  <c r="E29" i="8"/>
  <c r="E53" i="8"/>
  <c r="E288" i="8"/>
  <c r="E312" i="8"/>
  <c r="E336" i="8"/>
  <c r="E355" i="8"/>
  <c r="E363" i="8"/>
  <c r="E371" i="8"/>
  <c r="E375" i="8"/>
  <c r="E392" i="8"/>
  <c r="E411" i="8"/>
  <c r="E422" i="8"/>
  <c r="E426" i="8"/>
  <c r="E452" i="8"/>
  <c r="H452" i="8"/>
  <c r="E512" i="8"/>
  <c r="H512" i="8"/>
  <c r="E584" i="8"/>
  <c r="H584" i="8"/>
  <c r="H675" i="8"/>
  <c r="E675" i="8"/>
  <c r="E699" i="8"/>
  <c r="H699" i="8"/>
  <c r="H722" i="8"/>
  <c r="E722" i="8"/>
  <c r="H735" i="8"/>
  <c r="E735" i="8"/>
  <c r="H497" i="8"/>
  <c r="E497" i="8"/>
  <c r="E504" i="8"/>
  <c r="H504" i="8"/>
  <c r="H535" i="8"/>
  <c r="E535" i="8"/>
  <c r="H574" i="8"/>
  <c r="E574" i="8"/>
  <c r="D33" i="7" s="1"/>
  <c r="H595" i="8"/>
  <c r="E659" i="8"/>
  <c r="H659" i="8"/>
  <c r="H681" i="8"/>
  <c r="E681" i="8"/>
  <c r="E13" i="8"/>
  <c r="E32" i="8"/>
  <c r="H33" i="8"/>
  <c r="E40" i="8"/>
  <c r="H41" i="8"/>
  <c r="E48" i="8"/>
  <c r="H49" i="8"/>
  <c r="E52" i="8"/>
  <c r="E272" i="8"/>
  <c r="E291" i="8"/>
  <c r="H292" i="8"/>
  <c r="E299" i="8"/>
  <c r="H300" i="8"/>
  <c r="E307" i="8"/>
  <c r="H308" i="8"/>
  <c r="E311" i="8"/>
  <c r="E328" i="8"/>
  <c r="E347" i="8"/>
  <c r="E358" i="8"/>
  <c r="E362" i="8"/>
  <c r="E402" i="8"/>
  <c r="E432" i="8"/>
  <c r="H432" i="8"/>
  <c r="H454" i="8"/>
  <c r="E454" i="8"/>
  <c r="H478" i="8"/>
  <c r="E478" i="8"/>
  <c r="E525" i="8"/>
  <c r="H539" i="8"/>
  <c r="H561" i="8"/>
  <c r="E561" i="8"/>
  <c r="E567" i="8"/>
  <c r="H567" i="8"/>
  <c r="H632" i="8"/>
  <c r="H638" i="8"/>
  <c r="E638" i="8"/>
  <c r="H677" i="8"/>
  <c r="E677" i="8"/>
  <c r="H451" i="8"/>
  <c r="E451" i="8"/>
  <c r="E555" i="8"/>
  <c r="H555" i="8"/>
  <c r="H583" i="8"/>
  <c r="E583" i="8"/>
  <c r="H674" i="8"/>
  <c r="E674" i="8"/>
  <c r="H683" i="8"/>
  <c r="E683" i="8"/>
  <c r="H698" i="8"/>
  <c r="E698" i="8"/>
  <c r="H715" i="8"/>
  <c r="E715" i="8"/>
  <c r="H747" i="8"/>
  <c r="E747" i="8"/>
  <c r="F773" i="6"/>
  <c r="E35" i="8"/>
  <c r="E39" i="8"/>
  <c r="H148" i="8"/>
  <c r="E294" i="8"/>
  <c r="E298" i="8"/>
  <c r="E382" i="8"/>
  <c r="E443" i="8"/>
  <c r="E483" i="8"/>
  <c r="H483" i="8"/>
  <c r="H490" i="8"/>
  <c r="E490" i="8"/>
  <c r="H528" i="8"/>
  <c r="H534" i="8"/>
  <c r="E534" i="8"/>
  <c r="H634" i="8"/>
  <c r="E634" i="8"/>
  <c r="E655" i="8"/>
  <c r="H655" i="8"/>
  <c r="H658" i="8"/>
  <c r="E658" i="8"/>
  <c r="H671" i="8"/>
  <c r="E671" i="8"/>
  <c r="H22" i="11"/>
  <c r="H35" i="11"/>
  <c r="H9" i="12"/>
  <c r="H57" i="12"/>
  <c r="E57" i="12"/>
  <c r="H59" i="13"/>
  <c r="E59" i="13"/>
  <c r="H93" i="13"/>
  <c r="E93" i="13"/>
  <c r="E135" i="15"/>
  <c r="H135" i="15"/>
  <c r="E9" i="19"/>
  <c r="H9" i="19"/>
  <c r="E745" i="8"/>
  <c r="E753" i="8"/>
  <c r="E761" i="8"/>
  <c r="E766" i="8"/>
  <c r="E779" i="8"/>
  <c r="E853" i="8"/>
  <c r="H62" i="10"/>
  <c r="H149" i="10"/>
  <c r="H31" i="11"/>
  <c r="E34" i="11"/>
  <c r="E46" i="11"/>
  <c r="E74" i="11"/>
  <c r="E78" i="11"/>
  <c r="H86" i="11"/>
  <c r="E13" i="12"/>
  <c r="E41" i="12"/>
  <c r="E117" i="12"/>
  <c r="H119" i="12"/>
  <c r="E119" i="12"/>
  <c r="E20" i="13"/>
  <c r="H46" i="13"/>
  <c r="E46" i="13"/>
  <c r="E129" i="13"/>
  <c r="H129" i="13"/>
  <c r="H37" i="14"/>
  <c r="E37" i="14"/>
  <c r="E69" i="14"/>
  <c r="E97" i="14"/>
  <c r="E101" i="14"/>
  <c r="H101" i="14"/>
  <c r="H37" i="15"/>
  <c r="E37" i="15"/>
  <c r="E54" i="15"/>
  <c r="H54" i="15"/>
  <c r="H66" i="15"/>
  <c r="H20" i="16"/>
  <c r="E20" i="16"/>
  <c r="E51" i="16"/>
  <c r="H51" i="16"/>
  <c r="H90" i="16"/>
  <c r="E90" i="16"/>
  <c r="H19" i="18"/>
  <c r="E19" i="18"/>
  <c r="H74" i="10"/>
  <c r="H124" i="10"/>
  <c r="H15" i="11"/>
  <c r="E68" i="11"/>
  <c r="H83" i="11"/>
  <c r="E8" i="12"/>
  <c r="H8" i="12"/>
  <c r="H45" i="12"/>
  <c r="E45" i="12"/>
  <c r="H79" i="12"/>
  <c r="H63" i="13"/>
  <c r="E63" i="13"/>
  <c r="H83" i="13"/>
  <c r="E83" i="13"/>
  <c r="H90" i="13"/>
  <c r="E111" i="15"/>
  <c r="H111" i="15"/>
  <c r="E53" i="16"/>
  <c r="H53" i="16"/>
  <c r="E69" i="16"/>
  <c r="H69" i="16"/>
  <c r="H142" i="16"/>
  <c r="E142" i="16"/>
  <c r="H43" i="13"/>
  <c r="E43" i="13"/>
  <c r="H25" i="15"/>
  <c r="E25" i="15"/>
  <c r="H17" i="16"/>
  <c r="E17" i="16"/>
  <c r="E85" i="16"/>
  <c r="H85" i="16"/>
  <c r="H121" i="16"/>
  <c r="E121" i="16"/>
  <c r="H102" i="11"/>
  <c r="E102" i="11"/>
  <c r="E31" i="12"/>
  <c r="H31" i="12"/>
  <c r="H115" i="13"/>
  <c r="E115" i="13"/>
  <c r="H92" i="14"/>
  <c r="E92" i="14"/>
  <c r="H144" i="14"/>
  <c r="E144" i="14"/>
  <c r="H26" i="16"/>
  <c r="E26" i="16"/>
  <c r="H39" i="17"/>
  <c r="E39" i="17"/>
  <c r="H78" i="17"/>
  <c r="E78" i="17"/>
  <c r="H736" i="8"/>
  <c r="E759" i="8"/>
  <c r="E771" i="8"/>
  <c r="E810" i="8"/>
  <c r="H14" i="10"/>
  <c r="H106" i="10"/>
  <c r="H121" i="10"/>
  <c r="E17" i="11"/>
  <c r="E26" i="11"/>
  <c r="H39" i="11"/>
  <c r="E54" i="11"/>
  <c r="E57" i="11"/>
  <c r="E60" i="11"/>
  <c r="E87" i="11"/>
  <c r="H87" i="11"/>
  <c r="H133" i="11"/>
  <c r="E133" i="11"/>
  <c r="E28" i="12"/>
  <c r="H28" i="12"/>
  <c r="H50" i="13"/>
  <c r="E87" i="13"/>
  <c r="E53" i="14"/>
  <c r="E17" i="15"/>
  <c r="H31" i="15"/>
  <c r="E31" i="15"/>
  <c r="E59" i="16"/>
  <c r="H59" i="16"/>
  <c r="H82" i="16"/>
  <c r="E82" i="16"/>
  <c r="H58" i="19"/>
  <c r="E58" i="19"/>
  <c r="H764" i="8"/>
  <c r="E130" i="11"/>
  <c r="H130" i="11"/>
  <c r="H129" i="14"/>
  <c r="E129" i="14"/>
  <c r="E64" i="17"/>
  <c r="H64" i="17"/>
  <c r="H505" i="8"/>
  <c r="H591" i="8"/>
  <c r="H660" i="8"/>
  <c r="H700" i="8"/>
  <c r="H724" i="8"/>
  <c r="E758" i="8"/>
  <c r="E767" i="8"/>
  <c r="E783" i="8"/>
  <c r="E789" i="8"/>
  <c r="E819" i="8"/>
  <c r="E867" i="8"/>
  <c r="H42" i="10"/>
  <c r="H125" i="10"/>
  <c r="H145" i="10"/>
  <c r="H7" i="11"/>
  <c r="H66" i="11"/>
  <c r="H20" i="12"/>
  <c r="H25" i="12"/>
  <c r="E25" i="12"/>
  <c r="E47" i="13"/>
  <c r="E66" i="13"/>
  <c r="H66" i="13"/>
  <c r="H86" i="13"/>
  <c r="E86" i="13"/>
  <c r="E145" i="13"/>
  <c r="H145" i="13"/>
  <c r="E116" i="14"/>
  <c r="H57" i="15"/>
  <c r="E57" i="15"/>
  <c r="H76" i="15"/>
  <c r="H78" i="15"/>
  <c r="E78" i="15"/>
  <c r="H150" i="16"/>
  <c r="H98" i="16"/>
  <c r="E98" i="16"/>
  <c r="H35" i="17"/>
  <c r="E35" i="17"/>
  <c r="H49" i="17"/>
  <c r="E49" i="17"/>
  <c r="H95" i="17"/>
  <c r="E95" i="17"/>
  <c r="H7" i="18"/>
  <c r="E7" i="18"/>
  <c r="E93" i="18"/>
  <c r="H93" i="18"/>
  <c r="E117" i="18"/>
  <c r="H117" i="18"/>
  <c r="E37" i="19"/>
  <c r="H37" i="19"/>
  <c r="E69" i="19"/>
  <c r="H69" i="19"/>
  <c r="H128" i="16"/>
  <c r="E128" i="16"/>
  <c r="H66" i="17"/>
  <c r="E66" i="17"/>
  <c r="H149" i="17"/>
  <c r="E149" i="17"/>
  <c r="E27" i="19"/>
  <c r="H27" i="19"/>
  <c r="E90" i="19"/>
  <c r="H148" i="19"/>
  <c r="E148" i="19"/>
  <c r="H95" i="12"/>
  <c r="E112" i="12"/>
  <c r="E23" i="13"/>
  <c r="E62" i="13"/>
  <c r="E73" i="13"/>
  <c r="E95" i="13"/>
  <c r="E119" i="13"/>
  <c r="E133" i="13"/>
  <c r="E94" i="14"/>
  <c r="E30" i="15"/>
  <c r="H34" i="15"/>
  <c r="E108" i="15"/>
  <c r="H123" i="15"/>
  <c r="H147" i="15"/>
  <c r="E25" i="16"/>
  <c r="E29" i="16"/>
  <c r="H35" i="16"/>
  <c r="E50" i="16"/>
  <c r="H61" i="16"/>
  <c r="H66" i="16"/>
  <c r="E66" i="16"/>
  <c r="E76" i="16"/>
  <c r="E81" i="16"/>
  <c r="E104" i="16"/>
  <c r="E125" i="16"/>
  <c r="H125" i="16"/>
  <c r="H139" i="16"/>
  <c r="H144" i="16"/>
  <c r="E144" i="16"/>
  <c r="H12" i="17"/>
  <c r="H18" i="17"/>
  <c r="H21" i="17"/>
  <c r="E21" i="17"/>
  <c r="E53" i="17"/>
  <c r="H55" i="17"/>
  <c r="E55" i="17"/>
  <c r="E75" i="17"/>
  <c r="E115" i="17"/>
  <c r="E133" i="19"/>
  <c r="H133" i="19"/>
  <c r="H71" i="12"/>
  <c r="E69" i="13"/>
  <c r="E89" i="13"/>
  <c r="H147" i="13"/>
  <c r="E50" i="14"/>
  <c r="E78" i="14"/>
  <c r="E113" i="14"/>
  <c r="H131" i="14"/>
  <c r="E13" i="15"/>
  <c r="H16" i="15"/>
  <c r="E105" i="15"/>
  <c r="H125" i="15"/>
  <c r="H8" i="16"/>
  <c r="H11" i="16"/>
  <c r="E44" i="16"/>
  <c r="H73" i="16"/>
  <c r="H89" i="16"/>
  <c r="E89" i="16"/>
  <c r="H99" i="16"/>
  <c r="E141" i="16"/>
  <c r="H141" i="16"/>
  <c r="E9" i="17"/>
  <c r="H23" i="17"/>
  <c r="E23" i="17"/>
  <c r="E43" i="17"/>
  <c r="H63" i="17"/>
  <c r="E63" i="17"/>
  <c r="E87" i="17"/>
  <c r="E112" i="17"/>
  <c r="H112" i="17"/>
  <c r="E146" i="17"/>
  <c r="H34" i="18"/>
  <c r="E34" i="18"/>
  <c r="H95" i="11"/>
  <c r="E98" i="11"/>
  <c r="H101" i="11"/>
  <c r="H107" i="11"/>
  <c r="E142" i="11"/>
  <c r="H151" i="11"/>
  <c r="E111" i="12"/>
  <c r="E10" i="13"/>
  <c r="E101" i="16"/>
  <c r="H101" i="16"/>
  <c r="E72" i="17"/>
  <c r="H72" i="17"/>
  <c r="H98" i="17"/>
  <c r="E98" i="17"/>
  <c r="H133" i="17"/>
  <c r="E133" i="17"/>
  <c r="H10" i="18"/>
  <c r="E10" i="18"/>
  <c r="H129" i="18"/>
  <c r="H130" i="19"/>
  <c r="E130" i="19"/>
  <c r="H87" i="12"/>
  <c r="E104" i="12"/>
  <c r="E125" i="12"/>
  <c r="E128" i="12"/>
  <c r="E22" i="13"/>
  <c r="H34" i="13"/>
  <c r="E61" i="13"/>
  <c r="H101" i="13"/>
  <c r="E61" i="14"/>
  <c r="H82" i="14"/>
  <c r="E29" i="15"/>
  <c r="H42" i="15"/>
  <c r="H119" i="15"/>
  <c r="H146" i="15"/>
  <c r="H40" i="16"/>
  <c r="E57" i="16"/>
  <c r="E75" i="16"/>
  <c r="H75" i="16"/>
  <c r="H8" i="17"/>
  <c r="E11" i="17"/>
  <c r="H40" i="17"/>
  <c r="E109" i="17"/>
  <c r="E143" i="17"/>
  <c r="E107" i="18"/>
  <c r="H107" i="18"/>
  <c r="H24" i="19"/>
  <c r="E24" i="19"/>
  <c r="E101" i="17"/>
  <c r="H108" i="17"/>
  <c r="E111" i="17"/>
  <c r="E123" i="17"/>
  <c r="H126" i="17"/>
  <c r="E129" i="17"/>
  <c r="E132" i="17"/>
  <c r="E31" i="18"/>
  <c r="E39" i="18"/>
  <c r="E42" i="18"/>
  <c r="E51" i="18"/>
  <c r="E66" i="18"/>
  <c r="E8" i="19"/>
  <c r="E18" i="19"/>
  <c r="H21" i="19"/>
  <c r="E36" i="19"/>
  <c r="E48" i="19"/>
  <c r="H57" i="19"/>
  <c r="E60" i="19"/>
  <c r="E66" i="19"/>
  <c r="E80" i="19"/>
  <c r="H89" i="19"/>
  <c r="E92" i="19"/>
  <c r="E98" i="19"/>
  <c r="H101" i="19"/>
  <c r="E104" i="19"/>
  <c r="E114" i="19"/>
  <c r="H117" i="19"/>
  <c r="E120" i="19"/>
  <c r="E144" i="19"/>
  <c r="H109" i="18"/>
  <c r="H133" i="18"/>
  <c r="H145" i="18"/>
  <c r="H11" i="19"/>
  <c r="H45" i="19"/>
  <c r="H77" i="19"/>
  <c r="E47" i="17"/>
  <c r="E54" i="17"/>
  <c r="E59" i="17"/>
  <c r="H80" i="17"/>
  <c r="E91" i="17"/>
  <c r="H104" i="17"/>
  <c r="E119" i="17"/>
  <c r="E128" i="17"/>
  <c r="E135" i="17"/>
  <c r="E138" i="17"/>
  <c r="E148" i="17"/>
  <c r="E15" i="18"/>
  <c r="E23" i="18"/>
  <c r="E38" i="18"/>
  <c r="E50" i="18"/>
  <c r="H80" i="18"/>
  <c r="H121" i="18"/>
  <c r="E7" i="19"/>
  <c r="H17" i="19"/>
  <c r="E20" i="19"/>
  <c r="E26" i="19"/>
  <c r="H29" i="19"/>
  <c r="E32" i="19"/>
  <c r="E42" i="19"/>
  <c r="E56" i="19"/>
  <c r="H65" i="19"/>
  <c r="E68" i="19"/>
  <c r="E74" i="19"/>
  <c r="E88" i="19"/>
  <c r="H97" i="19"/>
  <c r="E100" i="19"/>
  <c r="E103" i="19"/>
  <c r="H113" i="19"/>
  <c r="E116" i="19"/>
  <c r="E119" i="19"/>
  <c r="E138" i="19"/>
  <c r="E60" i="16"/>
  <c r="E92" i="16"/>
  <c r="E124" i="16"/>
  <c r="E140" i="16"/>
  <c r="E41" i="17"/>
  <c r="H44" i="17"/>
  <c r="H35" i="19"/>
  <c r="H53" i="19"/>
  <c r="H122" i="6"/>
  <c r="I122" i="6"/>
  <c r="H154" i="6"/>
  <c r="I154" i="6"/>
  <c r="H249" i="6"/>
  <c r="I249" i="6"/>
  <c r="F249" i="6"/>
  <c r="I346" i="6"/>
  <c r="F346" i="6"/>
  <c r="H488" i="6"/>
  <c r="I488" i="6"/>
  <c r="H557" i="6"/>
  <c r="F557" i="6"/>
  <c r="I557" i="6"/>
  <c r="I10" i="6"/>
  <c r="I18" i="6"/>
  <c r="I26" i="6"/>
  <c r="I34" i="6"/>
  <c r="I42" i="6"/>
  <c r="I50" i="6"/>
  <c r="F65" i="6"/>
  <c r="I79" i="6"/>
  <c r="I83" i="6"/>
  <c r="I97" i="6"/>
  <c r="I104" i="6"/>
  <c r="I111" i="6"/>
  <c r="H118" i="6"/>
  <c r="I118" i="6"/>
  <c r="I129" i="6"/>
  <c r="I136" i="6"/>
  <c r="I143" i="6"/>
  <c r="H150" i="6"/>
  <c r="I150" i="6"/>
  <c r="I161" i="6"/>
  <c r="I168" i="6"/>
  <c r="I175" i="6"/>
  <c r="H182" i="6"/>
  <c r="I182" i="6"/>
  <c r="H193" i="6"/>
  <c r="F193" i="6"/>
  <c r="F196" i="6"/>
  <c r="H219" i="6"/>
  <c r="I219" i="6"/>
  <c r="H251" i="6"/>
  <c r="I251" i="6"/>
  <c r="H283" i="6"/>
  <c r="I283" i="6"/>
  <c r="H346" i="6"/>
  <c r="H349" i="6"/>
  <c r="H406" i="6"/>
  <c r="I406" i="6"/>
  <c r="H490" i="6"/>
  <c r="F490" i="6"/>
  <c r="I494" i="6"/>
  <c r="H565" i="6"/>
  <c r="F565" i="6"/>
  <c r="I565" i="6"/>
  <c r="H575" i="6"/>
  <c r="F575" i="6"/>
  <c r="H581" i="6"/>
  <c r="F581" i="6"/>
  <c r="H602" i="6"/>
  <c r="F602" i="6"/>
  <c r="H604" i="6"/>
  <c r="I604" i="6"/>
  <c r="H641" i="6"/>
  <c r="I690" i="6"/>
  <c r="F690" i="6"/>
  <c r="E164" i="8"/>
  <c r="H164" i="8"/>
  <c r="H217" i="6"/>
  <c r="I217" i="6"/>
  <c r="F217" i="6"/>
  <c r="H281" i="6"/>
  <c r="I281" i="6"/>
  <c r="F281" i="6"/>
  <c r="F523" i="6"/>
  <c r="I523" i="6"/>
  <c r="H523" i="6"/>
  <c r="H573" i="6"/>
  <c r="I573" i="6"/>
  <c r="H591" i="6"/>
  <c r="I591" i="6"/>
  <c r="F64" i="6"/>
  <c r="H89" i="6"/>
  <c r="F89" i="6"/>
  <c r="H114" i="6"/>
  <c r="I114" i="6"/>
  <c r="H146" i="6"/>
  <c r="I146" i="6"/>
  <c r="H178" i="6"/>
  <c r="I178" i="6"/>
  <c r="F185" i="6"/>
  <c r="F189" i="6"/>
  <c r="F228" i="6"/>
  <c r="H231" i="6"/>
  <c r="I231" i="6"/>
  <c r="F260" i="6"/>
  <c r="H263" i="6"/>
  <c r="I263" i="6"/>
  <c r="I342" i="6"/>
  <c r="F342" i="6"/>
  <c r="F522" i="6"/>
  <c r="H522" i="6"/>
  <c r="F530" i="6"/>
  <c r="H530" i="6"/>
  <c r="F539" i="6"/>
  <c r="H539" i="6"/>
  <c r="F553" i="6"/>
  <c r="F601" i="6"/>
  <c r="I625" i="6"/>
  <c r="H625" i="6"/>
  <c r="I650" i="6"/>
  <c r="F650" i="6"/>
  <c r="I698" i="6"/>
  <c r="F698" i="6"/>
  <c r="I705" i="6"/>
  <c r="F705" i="6"/>
  <c r="H732" i="6"/>
  <c r="H23" i="8"/>
  <c r="E23" i="8"/>
  <c r="E34" i="8"/>
  <c r="H34" i="8"/>
  <c r="E42" i="8"/>
  <c r="H42" i="8"/>
  <c r="H7" i="8"/>
  <c r="E7" i="8"/>
  <c r="H19" i="8"/>
  <c r="E19" i="8"/>
  <c r="H257" i="6"/>
  <c r="I257" i="6"/>
  <c r="I620" i="6"/>
  <c r="H620" i="6"/>
  <c r="H874" i="5"/>
  <c r="I64" i="6"/>
  <c r="I85" i="6"/>
  <c r="I99" i="6"/>
  <c r="H106" i="6"/>
  <c r="I106" i="6"/>
  <c r="I117" i="6"/>
  <c r="I124" i="6"/>
  <c r="I131" i="6"/>
  <c r="H138" i="6"/>
  <c r="I138" i="6"/>
  <c r="I149" i="6"/>
  <c r="I156" i="6"/>
  <c r="I163" i="6"/>
  <c r="H170" i="6"/>
  <c r="I170" i="6"/>
  <c r="I181" i="6"/>
  <c r="F184" i="6"/>
  <c r="F188" i="6"/>
  <c r="H233" i="6"/>
  <c r="I233" i="6"/>
  <c r="H265" i="6"/>
  <c r="I265" i="6"/>
  <c r="H417" i="6"/>
  <c r="I417" i="6"/>
  <c r="I483" i="6"/>
  <c r="F498" i="6"/>
  <c r="I498" i="6"/>
  <c r="H498" i="6"/>
  <c r="F546" i="6"/>
  <c r="I546" i="6"/>
  <c r="I553" i="6"/>
  <c r="I564" i="6"/>
  <c r="H569" i="6"/>
  <c r="I569" i="6"/>
  <c r="F569" i="6"/>
  <c r="H580" i="6"/>
  <c r="I580" i="6"/>
  <c r="I601" i="6"/>
  <c r="I661" i="6"/>
  <c r="H661" i="6"/>
  <c r="I663" i="6"/>
  <c r="F663" i="6"/>
  <c r="H668" i="6"/>
  <c r="F682" i="6"/>
  <c r="I722" i="6"/>
  <c r="F722" i="6"/>
  <c r="H174" i="6"/>
  <c r="I174" i="6"/>
  <c r="I700" i="6"/>
  <c r="H700" i="6"/>
  <c r="H67" i="6"/>
  <c r="I67" i="6"/>
  <c r="H102" i="6"/>
  <c r="I102" i="6"/>
  <c r="H134" i="6"/>
  <c r="I134" i="6"/>
  <c r="H166" i="6"/>
  <c r="I166" i="6"/>
  <c r="H203" i="6"/>
  <c r="F203" i="6"/>
  <c r="H215" i="6"/>
  <c r="F215" i="6"/>
  <c r="H235" i="6"/>
  <c r="F235" i="6"/>
  <c r="H247" i="6"/>
  <c r="F247" i="6"/>
  <c r="H267" i="6"/>
  <c r="F267" i="6"/>
  <c r="H279" i="6"/>
  <c r="F279" i="6"/>
  <c r="I341" i="6"/>
  <c r="H341" i="6"/>
  <c r="I344" i="6"/>
  <c r="F344" i="6"/>
  <c r="H589" i="6"/>
  <c r="I589" i="6"/>
  <c r="F634" i="6"/>
  <c r="F637" i="6"/>
  <c r="H647" i="6"/>
  <c r="I684" i="6"/>
  <c r="H684" i="6"/>
  <c r="H412" i="6"/>
  <c r="I412" i="6"/>
  <c r="I645" i="6"/>
  <c r="F645" i="6"/>
  <c r="I874" i="5"/>
  <c r="F7" i="6"/>
  <c r="F11" i="6"/>
  <c r="F15" i="6"/>
  <c r="F19" i="6"/>
  <c r="F23" i="6"/>
  <c r="F27" i="6"/>
  <c r="F31" i="6"/>
  <c r="F35" i="6"/>
  <c r="F39" i="6"/>
  <c r="F43" i="6"/>
  <c r="F47" i="6"/>
  <c r="F51" i="6"/>
  <c r="F69" i="6"/>
  <c r="F76" i="6"/>
  <c r="H98" i="6"/>
  <c r="I98" i="6"/>
  <c r="I109" i="6"/>
  <c r="I116" i="6"/>
  <c r="I123" i="6"/>
  <c r="H130" i="6"/>
  <c r="I130" i="6"/>
  <c r="I141" i="6"/>
  <c r="I148" i="6"/>
  <c r="I155" i="6"/>
  <c r="H162" i="6"/>
  <c r="I162" i="6"/>
  <c r="I173" i="6"/>
  <c r="I180" i="6"/>
  <c r="I203" i="6"/>
  <c r="I215" i="6"/>
  <c r="I235" i="6"/>
  <c r="I247" i="6"/>
  <c r="I267" i="6"/>
  <c r="I279" i="6"/>
  <c r="H344" i="6"/>
  <c r="H402" i="6"/>
  <c r="I402" i="6"/>
  <c r="F402" i="6"/>
  <c r="F507" i="6"/>
  <c r="I507" i="6"/>
  <c r="I532" i="6"/>
  <c r="I538" i="6"/>
  <c r="I695" i="6"/>
  <c r="F695" i="6"/>
  <c r="H695" i="6"/>
  <c r="I749" i="6"/>
  <c r="F749" i="6"/>
  <c r="F754" i="6"/>
  <c r="H110" i="6"/>
  <c r="I110" i="6"/>
  <c r="H142" i="6"/>
  <c r="I142" i="6"/>
  <c r="H225" i="6"/>
  <c r="I225" i="6"/>
  <c r="H289" i="6"/>
  <c r="I289" i="6"/>
  <c r="H561" i="6"/>
  <c r="F561" i="6"/>
  <c r="J874" i="5"/>
  <c r="F83" i="6"/>
  <c r="H94" i="6"/>
  <c r="I94" i="6"/>
  <c r="H126" i="6"/>
  <c r="I126" i="6"/>
  <c r="H158" i="6"/>
  <c r="I158" i="6"/>
  <c r="I176" i="6"/>
  <c r="I183" i="6"/>
  <c r="H197" i="6"/>
  <c r="F197" i="6"/>
  <c r="H212" i="6"/>
  <c r="F212" i="6"/>
  <c r="H244" i="6"/>
  <c r="F244" i="6"/>
  <c r="H276" i="6"/>
  <c r="F276" i="6"/>
  <c r="H396" i="6"/>
  <c r="I396" i="6"/>
  <c r="H404" i="6"/>
  <c r="I404" i="6"/>
  <c r="I485" i="6"/>
  <c r="F515" i="6"/>
  <c r="H515" i="6"/>
  <c r="I515" i="6"/>
  <c r="F531" i="6"/>
  <c r="I531" i="6"/>
  <c r="H549" i="6"/>
  <c r="F573" i="6"/>
  <c r="F591" i="6"/>
  <c r="H597" i="6"/>
  <c r="I597" i="6"/>
  <c r="F597" i="6"/>
  <c r="I679" i="6"/>
  <c r="H679" i="6"/>
  <c r="H266" i="8"/>
  <c r="E266" i="8"/>
  <c r="H282" i="8"/>
  <c r="E282" i="8"/>
  <c r="E293" i="8"/>
  <c r="H293" i="8"/>
  <c r="E301" i="8"/>
  <c r="H301" i="8"/>
  <c r="H330" i="8"/>
  <c r="E330" i="8"/>
  <c r="H346" i="8"/>
  <c r="E346" i="8"/>
  <c r="E357" i="8"/>
  <c r="H357" i="8"/>
  <c r="E365" i="8"/>
  <c r="H365" i="8"/>
  <c r="H394" i="8"/>
  <c r="E394" i="8"/>
  <c r="H410" i="8"/>
  <c r="E410" i="8"/>
  <c r="E421" i="8"/>
  <c r="H421" i="8"/>
  <c r="E429" i="8"/>
  <c r="H429" i="8"/>
  <c r="H458" i="8"/>
  <c r="E458" i="8"/>
  <c r="E507" i="8"/>
  <c r="H507" i="8"/>
  <c r="H518" i="8"/>
  <c r="E518" i="8"/>
  <c r="E544" i="8"/>
  <c r="H544" i="8"/>
  <c r="E548" i="8"/>
  <c r="H548" i="8"/>
  <c r="H593" i="8"/>
  <c r="E593" i="8"/>
  <c r="E14" i="8"/>
  <c r="H14" i="8"/>
  <c r="E157" i="8"/>
  <c r="H157" i="8"/>
  <c r="E273" i="8"/>
  <c r="H273" i="8"/>
  <c r="E278" i="8"/>
  <c r="E337" i="8"/>
  <c r="H337" i="8"/>
  <c r="E342" i="8"/>
  <c r="E401" i="8"/>
  <c r="H401" i="8"/>
  <c r="E406" i="8"/>
  <c r="H469" i="8"/>
  <c r="E469" i="8"/>
  <c r="H622" i="8"/>
  <c r="E622" i="8"/>
  <c r="H818" i="8"/>
  <c r="E818" i="8"/>
  <c r="E122" i="10"/>
  <c r="H122" i="10"/>
  <c r="H209" i="6"/>
  <c r="I209" i="6"/>
  <c r="H273" i="6"/>
  <c r="I273" i="6"/>
  <c r="I685" i="6"/>
  <c r="F685" i="6"/>
  <c r="I746" i="6"/>
  <c r="F746" i="6"/>
  <c r="H501" i="8"/>
  <c r="E501" i="8"/>
  <c r="E532" i="8"/>
  <c r="H532" i="8"/>
  <c r="E540" i="8"/>
  <c r="H540" i="8"/>
  <c r="H550" i="8"/>
  <c r="E550" i="8"/>
  <c r="H718" i="8"/>
  <c r="E718" i="8"/>
  <c r="H733" i="8"/>
  <c r="E733" i="8"/>
  <c r="E22" i="8"/>
  <c r="H22" i="8"/>
  <c r="E281" i="8"/>
  <c r="H281" i="8"/>
  <c r="E345" i="8"/>
  <c r="H345" i="8"/>
  <c r="E409" i="8"/>
  <c r="H409" i="8"/>
  <c r="E676" i="8"/>
  <c r="H676" i="8"/>
  <c r="E684" i="8"/>
  <c r="H684" i="8"/>
  <c r="H710" i="8"/>
  <c r="E710" i="8"/>
  <c r="I741" i="6"/>
  <c r="H741" i="6"/>
  <c r="I743" i="6"/>
  <c r="F743" i="6"/>
  <c r="H28" i="8"/>
  <c r="E28" i="8"/>
  <c r="E90" i="8"/>
  <c r="H90" i="8"/>
  <c r="E156" i="8"/>
  <c r="H156" i="8"/>
  <c r="E175" i="8"/>
  <c r="H175" i="8"/>
  <c r="E213" i="8"/>
  <c r="H213" i="8"/>
  <c r="E221" i="8"/>
  <c r="H221" i="8"/>
  <c r="H287" i="8"/>
  <c r="E287" i="8"/>
  <c r="H351" i="8"/>
  <c r="E351" i="8"/>
  <c r="H415" i="8"/>
  <c r="E415" i="8"/>
  <c r="H468" i="8"/>
  <c r="E468" i="8"/>
  <c r="E524" i="8"/>
  <c r="H524" i="8"/>
  <c r="E664" i="8"/>
  <c r="H664" i="8"/>
  <c r="I689" i="6"/>
  <c r="F689" i="6"/>
  <c r="H743" i="6"/>
  <c r="H12" i="8"/>
  <c r="E12" i="8"/>
  <c r="H43" i="8"/>
  <c r="E43" i="8"/>
  <c r="E103" i="8"/>
  <c r="H103" i="8"/>
  <c r="E127" i="8"/>
  <c r="H127" i="8"/>
  <c r="H271" i="8"/>
  <c r="E271" i="8"/>
  <c r="H302" i="8"/>
  <c r="E302" i="8"/>
  <c r="H335" i="8"/>
  <c r="E335" i="8"/>
  <c r="H366" i="8"/>
  <c r="E366" i="8"/>
  <c r="H399" i="8"/>
  <c r="E399" i="8"/>
  <c r="H430" i="8"/>
  <c r="E430" i="8"/>
  <c r="H464" i="8"/>
  <c r="E488" i="8"/>
  <c r="H500" i="8"/>
  <c r="E500" i="8"/>
  <c r="E572" i="8"/>
  <c r="H572" i="8"/>
  <c r="E656" i="8"/>
  <c r="H656" i="8"/>
  <c r="H241" i="6"/>
  <c r="I241" i="6"/>
  <c r="F548" i="6"/>
  <c r="I548" i="6"/>
  <c r="H689" i="6"/>
  <c r="E68" i="8"/>
  <c r="H68" i="8"/>
  <c r="H496" i="8"/>
  <c r="E552" i="8"/>
  <c r="H552" i="8"/>
  <c r="H568" i="8"/>
  <c r="H601" i="8"/>
  <c r="E601" i="8"/>
  <c r="H27" i="8"/>
  <c r="E27" i="8"/>
  <c r="E263" i="8"/>
  <c r="H286" i="8"/>
  <c r="E286" i="8"/>
  <c r="E327" i="8"/>
  <c r="H350" i="8"/>
  <c r="E350" i="8"/>
  <c r="E391" i="8"/>
  <c r="H414" i="8"/>
  <c r="E414" i="8"/>
  <c r="E455" i="8"/>
  <c r="E475" i="8"/>
  <c r="H475" i="8"/>
  <c r="H526" i="8"/>
  <c r="E526" i="8"/>
  <c r="H560" i="8"/>
  <c r="H741" i="8"/>
  <c r="E741" i="8"/>
  <c r="H826" i="8"/>
  <c r="E826" i="8"/>
  <c r="H22" i="12"/>
  <c r="E22" i="12"/>
  <c r="E59" i="12"/>
  <c r="H59" i="12"/>
  <c r="H78" i="12"/>
  <c r="E78" i="12"/>
  <c r="E92" i="12"/>
  <c r="H92" i="12"/>
  <c r="H19" i="13"/>
  <c r="E19" i="13"/>
  <c r="H137" i="14"/>
  <c r="E137" i="14"/>
  <c r="H21" i="15"/>
  <c r="E21" i="15"/>
  <c r="H75" i="15"/>
  <c r="E75" i="15"/>
  <c r="E82" i="8"/>
  <c r="H82" i="8"/>
  <c r="E100" i="8"/>
  <c r="H100" i="8"/>
  <c r="E149" i="8"/>
  <c r="H149" i="8"/>
  <c r="E167" i="8"/>
  <c r="H167" i="8"/>
  <c r="D19" i="7"/>
  <c r="E556" i="8"/>
  <c r="H556" i="8"/>
  <c r="E564" i="8"/>
  <c r="H564" i="8"/>
  <c r="H644" i="8"/>
  <c r="E652" i="8"/>
  <c r="H652" i="8"/>
  <c r="H672" i="8"/>
  <c r="E721" i="8"/>
  <c r="H721" i="8"/>
  <c r="H725" i="8"/>
  <c r="E725" i="8"/>
  <c r="E748" i="8"/>
  <c r="H748" i="8"/>
  <c r="H794" i="8"/>
  <c r="E794" i="8"/>
  <c r="H797" i="8"/>
  <c r="E797" i="8"/>
  <c r="H811" i="8"/>
  <c r="E811" i="8"/>
  <c r="H869" i="8"/>
  <c r="E869" i="8"/>
  <c r="E113" i="10"/>
  <c r="H113" i="10"/>
  <c r="H61" i="11"/>
  <c r="E61" i="11"/>
  <c r="H125" i="11"/>
  <c r="E125" i="11"/>
  <c r="E580" i="8"/>
  <c r="H580" i="8"/>
  <c r="E728" i="8"/>
  <c r="H728" i="8"/>
  <c r="E740" i="8"/>
  <c r="H740" i="8"/>
  <c r="H845" i="8"/>
  <c r="E845" i="8"/>
  <c r="E82" i="10"/>
  <c r="H82" i="10"/>
  <c r="E74" i="8"/>
  <c r="H74" i="8"/>
  <c r="E159" i="8"/>
  <c r="H159" i="8"/>
  <c r="E189" i="8"/>
  <c r="H189" i="8"/>
  <c r="E196" i="8"/>
  <c r="H196" i="8"/>
  <c r="E229" i="8"/>
  <c r="H229" i="8"/>
  <c r="H477" i="8"/>
  <c r="E477" i="8"/>
  <c r="E491" i="8"/>
  <c r="H491" i="8"/>
  <c r="H509" i="8"/>
  <c r="E509" i="8"/>
  <c r="E588" i="8"/>
  <c r="H588" i="8"/>
  <c r="E596" i="8"/>
  <c r="H596" i="8"/>
  <c r="H646" i="8"/>
  <c r="E646" i="8"/>
  <c r="D17" i="7"/>
  <c r="E31" i="8"/>
  <c r="E36" i="8"/>
  <c r="E51" i="8"/>
  <c r="E125" i="8"/>
  <c r="H125" i="8"/>
  <c r="E132" i="8"/>
  <c r="H132" i="8"/>
  <c r="E290" i="8"/>
  <c r="E295" i="8"/>
  <c r="E310" i="8"/>
  <c r="E354" i="8"/>
  <c r="E359" i="8"/>
  <c r="E374" i="8"/>
  <c r="E418" i="8"/>
  <c r="E423" i="8"/>
  <c r="E438" i="8"/>
  <c r="E462" i="8"/>
  <c r="E481" i="8"/>
  <c r="E494" i="8"/>
  <c r="E513" i="8"/>
  <c r="E521" i="8"/>
  <c r="E542" i="8"/>
  <c r="E566" i="8"/>
  <c r="H592" i="8"/>
  <c r="H600" i="8"/>
  <c r="E604" i="8"/>
  <c r="H604" i="8"/>
  <c r="E612" i="8"/>
  <c r="H612" i="8"/>
  <c r="E641" i="8"/>
  <c r="H654" i="8"/>
  <c r="E654" i="8"/>
  <c r="E662" i="8"/>
  <c r="H713" i="8"/>
  <c r="E720" i="8"/>
  <c r="H720" i="8"/>
  <c r="H756" i="8"/>
  <c r="E18" i="10"/>
  <c r="H18" i="10"/>
  <c r="E103" i="11"/>
  <c r="H103" i="11"/>
  <c r="E11" i="8"/>
  <c r="H46" i="8"/>
  <c r="E60" i="8"/>
  <c r="H66" i="8"/>
  <c r="H84" i="8"/>
  <c r="E188" i="8"/>
  <c r="H188" i="8"/>
  <c r="E199" i="8"/>
  <c r="H199" i="8"/>
  <c r="H216" i="8"/>
  <c r="E224" i="8"/>
  <c r="H224" i="8"/>
  <c r="E270" i="8"/>
  <c r="H305" i="8"/>
  <c r="E319" i="8"/>
  <c r="H325" i="8"/>
  <c r="E334" i="8"/>
  <c r="H369" i="8"/>
  <c r="E383" i="8"/>
  <c r="H389" i="8"/>
  <c r="E398" i="8"/>
  <c r="H433" i="8"/>
  <c r="E447" i="8"/>
  <c r="H453" i="8"/>
  <c r="H486" i="8"/>
  <c r="E529" i="8"/>
  <c r="E558" i="8"/>
  <c r="E582" i="8"/>
  <c r="H608" i="8"/>
  <c r="H616" i="8"/>
  <c r="E620" i="8"/>
  <c r="H620" i="8"/>
  <c r="E628" i="8"/>
  <c r="H628" i="8"/>
  <c r="H837" i="8"/>
  <c r="E837" i="8"/>
  <c r="H847" i="8"/>
  <c r="E847" i="8"/>
  <c r="H850" i="8"/>
  <c r="E850" i="8"/>
  <c r="H861" i="8"/>
  <c r="E861" i="8"/>
  <c r="H90" i="11"/>
  <c r="E90" i="11"/>
  <c r="I711" i="6"/>
  <c r="H711" i="6"/>
  <c r="H6" i="8"/>
  <c r="H26" i="8"/>
  <c r="E124" i="8"/>
  <c r="H124" i="8"/>
  <c r="E135" i="8"/>
  <c r="H135" i="8"/>
  <c r="H181" i="8"/>
  <c r="H265" i="8"/>
  <c r="H285" i="8"/>
  <c r="H329" i="8"/>
  <c r="H349" i="8"/>
  <c r="H393" i="8"/>
  <c r="H413" i="8"/>
  <c r="H457" i="8"/>
  <c r="H461" i="8"/>
  <c r="E461" i="8"/>
  <c r="H493" i="8"/>
  <c r="E493" i="8"/>
  <c r="E516" i="8"/>
  <c r="H516" i="8"/>
  <c r="E636" i="8"/>
  <c r="H636" i="8"/>
  <c r="H661" i="8"/>
  <c r="E661" i="8"/>
  <c r="H669" i="8"/>
  <c r="E669" i="8"/>
  <c r="H726" i="8"/>
  <c r="E726" i="8"/>
  <c r="H786" i="8"/>
  <c r="E786" i="8"/>
  <c r="E139" i="18"/>
  <c r="H139" i="18"/>
  <c r="H67" i="19"/>
  <c r="E67" i="19"/>
  <c r="H99" i="19"/>
  <c r="E99" i="19"/>
  <c r="H118" i="19"/>
  <c r="E118" i="19"/>
  <c r="H127" i="19"/>
  <c r="E127" i="19"/>
  <c r="H696" i="8"/>
  <c r="H716" i="8"/>
  <c r="H760" i="8"/>
  <c r="H799" i="8"/>
  <c r="E799" i="8"/>
  <c r="E22" i="10"/>
  <c r="H22" i="10"/>
  <c r="E86" i="10"/>
  <c r="H86" i="10"/>
  <c r="H13" i="11"/>
  <c r="E13" i="11"/>
  <c r="H29" i="11"/>
  <c r="E29" i="11"/>
  <c r="H45" i="11"/>
  <c r="E45" i="11"/>
  <c r="E71" i="11"/>
  <c r="H71" i="11"/>
  <c r="H96" i="11"/>
  <c r="E96" i="11"/>
  <c r="E135" i="11"/>
  <c r="H135" i="11"/>
  <c r="E12" i="12"/>
  <c r="H12" i="12"/>
  <c r="E19" i="12"/>
  <c r="H19" i="12"/>
  <c r="E35" i="12"/>
  <c r="H35" i="12"/>
  <c r="H54" i="12"/>
  <c r="E54" i="12"/>
  <c r="E68" i="12"/>
  <c r="H68" i="12"/>
  <c r="H45" i="13"/>
  <c r="E45" i="13"/>
  <c r="H70" i="14"/>
  <c r="E70" i="14"/>
  <c r="E517" i="8"/>
  <c r="E533" i="8"/>
  <c r="E549" i="8"/>
  <c r="E565" i="8"/>
  <c r="E581" i="8"/>
  <c r="E597" i="8"/>
  <c r="E613" i="8"/>
  <c r="E629" i="8"/>
  <c r="E670" i="8"/>
  <c r="E685" i="8"/>
  <c r="E734" i="8"/>
  <c r="E749" i="8"/>
  <c r="E778" i="8"/>
  <c r="E795" i="8"/>
  <c r="H802" i="8"/>
  <c r="E802" i="8"/>
  <c r="H829" i="8"/>
  <c r="E829" i="8"/>
  <c r="E34" i="10"/>
  <c r="H34" i="10"/>
  <c r="E98" i="10"/>
  <c r="H98" i="10"/>
  <c r="H129" i="10"/>
  <c r="H16" i="11"/>
  <c r="E16" i="11"/>
  <c r="H32" i="11"/>
  <c r="E32" i="11"/>
  <c r="H48" i="11"/>
  <c r="E48" i="11"/>
  <c r="H67" i="11"/>
  <c r="E67" i="11"/>
  <c r="H105" i="11"/>
  <c r="E105" i="11"/>
  <c r="H131" i="11"/>
  <c r="E131" i="11"/>
  <c r="H7" i="12"/>
  <c r="E7" i="12"/>
  <c r="E44" i="12"/>
  <c r="H44" i="12"/>
  <c r="E75" i="12"/>
  <c r="H75" i="12"/>
  <c r="H94" i="12"/>
  <c r="E94" i="12"/>
  <c r="H68" i="13"/>
  <c r="E68" i="13"/>
  <c r="H88" i="13"/>
  <c r="E88" i="13"/>
  <c r="E110" i="10"/>
  <c r="H110" i="10"/>
  <c r="H108" i="11"/>
  <c r="E108" i="11"/>
  <c r="E16" i="12"/>
  <c r="H16" i="12"/>
  <c r="E51" i="12"/>
  <c r="H51" i="12"/>
  <c r="H70" i="12"/>
  <c r="E70" i="12"/>
  <c r="E84" i="12"/>
  <c r="H84" i="12"/>
  <c r="H813" i="8"/>
  <c r="E813" i="8"/>
  <c r="E133" i="10"/>
  <c r="H133" i="10"/>
  <c r="E144" i="10"/>
  <c r="H144" i="10"/>
  <c r="E9" i="11"/>
  <c r="E25" i="11"/>
  <c r="E41" i="11"/>
  <c r="E73" i="11"/>
  <c r="E114" i="11"/>
  <c r="E137" i="11"/>
  <c r="H46" i="12"/>
  <c r="E46" i="12"/>
  <c r="E60" i="12"/>
  <c r="H60" i="12"/>
  <c r="E91" i="12"/>
  <c r="H91" i="12"/>
  <c r="E678" i="8"/>
  <c r="E693" i="8"/>
  <c r="E742" i="8"/>
  <c r="E757" i="8"/>
  <c r="E770" i="8"/>
  <c r="E787" i="8"/>
  <c r="E805" i="8"/>
  <c r="H831" i="8"/>
  <c r="E831" i="8"/>
  <c r="H50" i="10"/>
  <c r="E54" i="10"/>
  <c r="H54" i="10"/>
  <c r="H21" i="11"/>
  <c r="E21" i="11"/>
  <c r="H37" i="11"/>
  <c r="E37" i="11"/>
  <c r="H53" i="11"/>
  <c r="E53" i="11"/>
  <c r="H59" i="11"/>
  <c r="E59" i="11"/>
  <c r="H82" i="11"/>
  <c r="E82" i="11"/>
  <c r="H88" i="11"/>
  <c r="E88" i="11"/>
  <c r="H117" i="11"/>
  <c r="E117" i="11"/>
  <c r="H123" i="11"/>
  <c r="E123" i="11"/>
  <c r="H146" i="11"/>
  <c r="E146" i="11"/>
  <c r="H18" i="12"/>
  <c r="E18" i="12"/>
  <c r="E36" i="12"/>
  <c r="H36" i="12"/>
  <c r="E67" i="12"/>
  <c r="H67" i="12"/>
  <c r="H86" i="12"/>
  <c r="E86" i="12"/>
  <c r="H8" i="13"/>
  <c r="E8" i="13"/>
  <c r="H77" i="13"/>
  <c r="E77" i="13"/>
  <c r="H111" i="13"/>
  <c r="E111" i="13"/>
  <c r="H834" i="8"/>
  <c r="E834" i="8"/>
  <c r="H863" i="8"/>
  <c r="E863" i="8"/>
  <c r="H866" i="8"/>
  <c r="E866" i="8"/>
  <c r="E66" i="10"/>
  <c r="H66" i="10"/>
  <c r="H8" i="11"/>
  <c r="E8" i="11"/>
  <c r="H24" i="11"/>
  <c r="E24" i="11"/>
  <c r="H40" i="11"/>
  <c r="E40" i="11"/>
  <c r="E56" i="11"/>
  <c r="E85" i="11"/>
  <c r="E91" i="11"/>
  <c r="H113" i="11"/>
  <c r="E113" i="11"/>
  <c r="H6" i="12"/>
  <c r="E6" i="12"/>
  <c r="E43" i="12"/>
  <c r="H43" i="12"/>
  <c r="H62" i="12"/>
  <c r="E62" i="12"/>
  <c r="E76" i="12"/>
  <c r="H76" i="12"/>
  <c r="H36" i="13"/>
  <c r="E36" i="13"/>
  <c r="H56" i="13"/>
  <c r="E56" i="13"/>
  <c r="H815" i="8"/>
  <c r="E815" i="8"/>
  <c r="E842" i="8"/>
  <c r="E109" i="10"/>
  <c r="H109" i="10"/>
  <c r="E79" i="11"/>
  <c r="H79" i="11"/>
  <c r="H100" i="11"/>
  <c r="E100" i="11"/>
  <c r="E143" i="11"/>
  <c r="H143" i="11"/>
  <c r="E15" i="12"/>
  <c r="H15" i="12"/>
  <c r="H38" i="12"/>
  <c r="E38" i="12"/>
  <c r="E52" i="12"/>
  <c r="H52" i="12"/>
  <c r="E83" i="12"/>
  <c r="H83" i="12"/>
  <c r="H114" i="12"/>
  <c r="E114" i="12"/>
  <c r="H122" i="12"/>
  <c r="E122" i="12"/>
  <c r="H32" i="13"/>
  <c r="E32" i="13"/>
  <c r="H64" i="13"/>
  <c r="E64" i="13"/>
  <c r="H122" i="13"/>
  <c r="E122" i="13"/>
  <c r="H40" i="14"/>
  <c r="E40" i="14"/>
  <c r="H126" i="14"/>
  <c r="E126" i="14"/>
  <c r="H53" i="15"/>
  <c r="E53" i="15"/>
  <c r="H110" i="15"/>
  <c r="E110" i="15"/>
  <c r="H55" i="16"/>
  <c r="E55" i="16"/>
  <c r="E91" i="16"/>
  <c r="H91" i="16"/>
  <c r="H26" i="10"/>
  <c r="H58" i="10"/>
  <c r="H90" i="10"/>
  <c r="H128" i="10"/>
  <c r="H141" i="10"/>
  <c r="H55" i="11"/>
  <c r="E72" i="11"/>
  <c r="H119" i="11"/>
  <c r="E136" i="11"/>
  <c r="E10" i="12"/>
  <c r="E53" i="13"/>
  <c r="H60" i="13"/>
  <c r="E60" i="13"/>
  <c r="E85" i="13"/>
  <c r="H92" i="13"/>
  <c r="E92" i="13"/>
  <c r="E117" i="13"/>
  <c r="H131" i="13"/>
  <c r="E131" i="13"/>
  <c r="H138" i="13"/>
  <c r="E138" i="13"/>
  <c r="E143" i="13"/>
  <c r="H56" i="14"/>
  <c r="E56" i="14"/>
  <c r="H108" i="14"/>
  <c r="E108" i="14"/>
  <c r="H7" i="16"/>
  <c r="E7" i="16"/>
  <c r="H24" i="16"/>
  <c r="E24" i="16"/>
  <c r="H33" i="16"/>
  <c r="E33" i="16"/>
  <c r="H11" i="13"/>
  <c r="E11" i="13"/>
  <c r="H52" i="13"/>
  <c r="E52" i="13"/>
  <c r="H84" i="13"/>
  <c r="E84" i="13"/>
  <c r="E135" i="13"/>
  <c r="H135" i="13"/>
  <c r="H81" i="14"/>
  <c r="E81" i="14"/>
  <c r="H132" i="14"/>
  <c r="E132" i="14"/>
  <c r="H14" i="15"/>
  <c r="E14" i="15"/>
  <c r="H28" i="15"/>
  <c r="E28" i="15"/>
  <c r="H95" i="16"/>
  <c r="E95" i="16"/>
  <c r="H57" i="17"/>
  <c r="E57" i="17"/>
  <c r="E807" i="8"/>
  <c r="E823" i="8"/>
  <c r="E839" i="8"/>
  <c r="E855" i="8"/>
  <c r="E871" i="8"/>
  <c r="H6" i="10"/>
  <c r="H38" i="10"/>
  <c r="H70" i="10"/>
  <c r="H102" i="10"/>
  <c r="H114" i="10"/>
  <c r="H140" i="10"/>
  <c r="H148" i="10"/>
  <c r="E12" i="11"/>
  <c r="E20" i="11"/>
  <c r="E28" i="11"/>
  <c r="E36" i="11"/>
  <c r="E44" i="11"/>
  <c r="E52" i="11"/>
  <c r="E58" i="11"/>
  <c r="E64" i="11"/>
  <c r="E76" i="11"/>
  <c r="E81" i="11"/>
  <c r="E93" i="11"/>
  <c r="E99" i="11"/>
  <c r="H111" i="11"/>
  <c r="E122" i="11"/>
  <c r="E128" i="11"/>
  <c r="E140" i="11"/>
  <c r="E145" i="11"/>
  <c r="H32" i="12"/>
  <c r="H40" i="12"/>
  <c r="H48" i="12"/>
  <c r="H56" i="12"/>
  <c r="H64" i="12"/>
  <c r="H72" i="12"/>
  <c r="H80" i="12"/>
  <c r="H88" i="12"/>
  <c r="H96" i="12"/>
  <c r="H106" i="12"/>
  <c r="E106" i="12"/>
  <c r="E14" i="13"/>
  <c r="H24" i="13"/>
  <c r="E24" i="13"/>
  <c r="H48" i="13"/>
  <c r="E48" i="13"/>
  <c r="H80" i="13"/>
  <c r="E80" i="13"/>
  <c r="E103" i="13"/>
  <c r="E149" i="13"/>
  <c r="H149" i="13"/>
  <c r="E118" i="14"/>
  <c r="H46" i="15"/>
  <c r="E46" i="15"/>
  <c r="H27" i="13"/>
  <c r="E27" i="13"/>
  <c r="H44" i="13"/>
  <c r="E44" i="13"/>
  <c r="H76" i="13"/>
  <c r="E76" i="13"/>
  <c r="H130" i="13"/>
  <c r="E130" i="13"/>
  <c r="H64" i="14"/>
  <c r="E64" i="14"/>
  <c r="E87" i="14"/>
  <c r="H87" i="14"/>
  <c r="E8" i="15"/>
  <c r="H8" i="15"/>
  <c r="H60" i="15"/>
  <c r="E60" i="15"/>
  <c r="H6" i="16"/>
  <c r="E6" i="16"/>
  <c r="H11" i="12"/>
  <c r="E14" i="12"/>
  <c r="H34" i="12"/>
  <c r="E34" i="12"/>
  <c r="H42" i="12"/>
  <c r="E42" i="12"/>
  <c r="H50" i="12"/>
  <c r="E50" i="12"/>
  <c r="H58" i="12"/>
  <c r="E58" i="12"/>
  <c r="H66" i="12"/>
  <c r="E66" i="12"/>
  <c r="H74" i="12"/>
  <c r="E74" i="12"/>
  <c r="H82" i="12"/>
  <c r="E82" i="12"/>
  <c r="H90" i="12"/>
  <c r="E90" i="12"/>
  <c r="H98" i="12"/>
  <c r="E98" i="12"/>
  <c r="H130" i="12"/>
  <c r="E130" i="12"/>
  <c r="H16" i="13"/>
  <c r="E16" i="13"/>
  <c r="E30" i="13"/>
  <c r="H40" i="13"/>
  <c r="E40" i="13"/>
  <c r="H72" i="13"/>
  <c r="E72" i="13"/>
  <c r="E100" i="13"/>
  <c r="H100" i="13"/>
  <c r="H148" i="14"/>
  <c r="E148" i="14"/>
  <c r="E40" i="15"/>
  <c r="H40" i="15"/>
  <c r="H87" i="16"/>
  <c r="E87" i="16"/>
  <c r="E108" i="13"/>
  <c r="H108" i="13"/>
  <c r="E66" i="14"/>
  <c r="E141" i="14"/>
  <c r="H141" i="14"/>
  <c r="H44" i="15"/>
  <c r="E44" i="15"/>
  <c r="H48" i="15"/>
  <c r="E61" i="15"/>
  <c r="E70" i="15"/>
  <c r="E90" i="15"/>
  <c r="H90" i="15"/>
  <c r="H100" i="15"/>
  <c r="E100" i="15"/>
  <c r="H9" i="16"/>
  <c r="E9" i="16"/>
  <c r="E27" i="16"/>
  <c r="H27" i="16"/>
  <c r="H145" i="14"/>
  <c r="E145" i="14"/>
  <c r="H20" i="15"/>
  <c r="E20" i="15"/>
  <c r="H39" i="16"/>
  <c r="E39" i="16"/>
  <c r="H63" i="16"/>
  <c r="E63" i="16"/>
  <c r="H39" i="19"/>
  <c r="E39" i="19"/>
  <c r="H54" i="19"/>
  <c r="E54" i="19"/>
  <c r="H86" i="19"/>
  <c r="E86" i="19"/>
  <c r="H135" i="19"/>
  <c r="E135" i="19"/>
  <c r="E109" i="14"/>
  <c r="H109" i="14"/>
  <c r="H36" i="15"/>
  <c r="E36" i="15"/>
  <c r="H89" i="15"/>
  <c r="E89" i="15"/>
  <c r="H112" i="15"/>
  <c r="E112" i="15"/>
  <c r="H41" i="16"/>
  <c r="E41" i="16"/>
  <c r="H71" i="16"/>
  <c r="E71" i="16"/>
  <c r="H107" i="16"/>
  <c r="E107" i="16"/>
  <c r="H112" i="16"/>
  <c r="E112" i="16"/>
  <c r="H94" i="17"/>
  <c r="E94" i="17"/>
  <c r="H12" i="15"/>
  <c r="E12" i="15"/>
  <c r="H65" i="15"/>
  <c r="E65" i="15"/>
  <c r="H81" i="15"/>
  <c r="E81" i="15"/>
  <c r="H91" i="15"/>
  <c r="E91" i="15"/>
  <c r="H47" i="16"/>
  <c r="E47" i="16"/>
  <c r="H103" i="16"/>
  <c r="E103" i="16"/>
  <c r="E68" i="17"/>
  <c r="H68" i="17"/>
  <c r="H116" i="13"/>
  <c r="H127" i="13"/>
  <c r="E142" i="13"/>
  <c r="E93" i="14"/>
  <c r="H93" i="14"/>
  <c r="H52" i="15"/>
  <c r="E52" i="15"/>
  <c r="H56" i="15"/>
  <c r="H73" i="15"/>
  <c r="E73" i="15"/>
  <c r="H83" i="15"/>
  <c r="E83" i="15"/>
  <c r="E138" i="15"/>
  <c r="H138" i="15"/>
  <c r="E19" i="16"/>
  <c r="H19" i="16"/>
  <c r="H38" i="16"/>
  <c r="E38" i="16"/>
  <c r="H79" i="16"/>
  <c r="E79" i="16"/>
  <c r="H22" i="16"/>
  <c r="E22" i="16"/>
  <c r="H123" i="16"/>
  <c r="E123" i="16"/>
  <c r="H121" i="17"/>
  <c r="E121" i="17"/>
  <c r="H14" i="16"/>
  <c r="E14" i="16"/>
  <c r="H30" i="16"/>
  <c r="E30" i="16"/>
  <c r="H119" i="16"/>
  <c r="E119" i="16"/>
  <c r="E25" i="17"/>
  <c r="H89" i="17"/>
  <c r="E89" i="17"/>
  <c r="H131" i="16"/>
  <c r="E131" i="16"/>
  <c r="E36" i="17"/>
  <c r="H36" i="17"/>
  <c r="H42" i="17"/>
  <c r="E42" i="17"/>
  <c r="H61" i="17"/>
  <c r="E61" i="17"/>
  <c r="H85" i="17"/>
  <c r="E85" i="17"/>
  <c r="H97" i="17"/>
  <c r="E97" i="17"/>
  <c r="H117" i="17"/>
  <c r="E117" i="17"/>
  <c r="H127" i="16"/>
  <c r="E127" i="16"/>
  <c r="H10" i="17"/>
  <c r="E10" i="17"/>
  <c r="H29" i="17"/>
  <c r="E29" i="17"/>
  <c r="H45" i="17"/>
  <c r="E45" i="17"/>
  <c r="E52" i="17"/>
  <c r="H52" i="17"/>
  <c r="H58" i="17"/>
  <c r="E58" i="17"/>
  <c r="E70" i="17"/>
  <c r="E100" i="17"/>
  <c r="H100" i="17"/>
  <c r="E100" i="14"/>
  <c r="E105" i="14"/>
  <c r="E110" i="14"/>
  <c r="E128" i="14"/>
  <c r="E134" i="14"/>
  <c r="E139" i="14"/>
  <c r="E142" i="14"/>
  <c r="E11" i="15"/>
  <c r="E19" i="15"/>
  <c r="E27" i="15"/>
  <c r="E35" i="15"/>
  <c r="E43" i="15"/>
  <c r="E51" i="15"/>
  <c r="E59" i="15"/>
  <c r="H136" i="15"/>
  <c r="H139" i="15"/>
  <c r="E16" i="16"/>
  <c r="E32" i="16"/>
  <c r="E48" i="16"/>
  <c r="E64" i="16"/>
  <c r="E80" i="16"/>
  <c r="E96" i="16"/>
  <c r="H115" i="16"/>
  <c r="E115" i="16"/>
  <c r="H133" i="16"/>
  <c r="E133" i="16"/>
  <c r="H13" i="17"/>
  <c r="E13" i="17"/>
  <c r="E20" i="17"/>
  <c r="H20" i="17"/>
  <c r="H26" i="17"/>
  <c r="E26" i="17"/>
  <c r="H90" i="17"/>
  <c r="E90" i="17"/>
  <c r="H30" i="18"/>
  <c r="E30" i="18"/>
  <c r="E48" i="14"/>
  <c r="E74" i="14"/>
  <c r="E80" i="14"/>
  <c r="H117" i="14"/>
  <c r="H125" i="14"/>
  <c r="E64" i="15"/>
  <c r="E80" i="15"/>
  <c r="E88" i="15"/>
  <c r="E99" i="15"/>
  <c r="E106" i="15"/>
  <c r="H127" i="15"/>
  <c r="H130" i="15"/>
  <c r="E23" i="16"/>
  <c r="H111" i="16"/>
  <c r="E111" i="16"/>
  <c r="H136" i="16"/>
  <c r="E136" i="16"/>
  <c r="E143" i="16"/>
  <c r="H143" i="16"/>
  <c r="H149" i="16"/>
  <c r="E149" i="16"/>
  <c r="H113" i="17"/>
  <c r="E113" i="17"/>
  <c r="H124" i="17"/>
  <c r="E124" i="17"/>
  <c r="E142" i="17"/>
  <c r="H142" i="17"/>
  <c r="H145" i="17"/>
  <c r="E145" i="17"/>
  <c r="H59" i="18"/>
  <c r="E59" i="18"/>
  <c r="H15" i="19"/>
  <c r="E15" i="19"/>
  <c r="H63" i="19"/>
  <c r="E63" i="19"/>
  <c r="H95" i="19"/>
  <c r="E95" i="19"/>
  <c r="H142" i="19"/>
  <c r="E142" i="19"/>
  <c r="H105" i="17"/>
  <c r="E105" i="17"/>
  <c r="H130" i="17"/>
  <c r="E130" i="17"/>
  <c r="E134" i="17"/>
  <c r="H134" i="17"/>
  <c r="H151" i="17"/>
  <c r="E151" i="17"/>
  <c r="E131" i="18"/>
  <c r="H131" i="18"/>
  <c r="E43" i="19"/>
  <c r="H43" i="19"/>
  <c r="H139" i="19"/>
  <c r="E139" i="19"/>
  <c r="H23" i="19"/>
  <c r="E23" i="19"/>
  <c r="H51" i="19"/>
  <c r="E51" i="19"/>
  <c r="H83" i="19"/>
  <c r="E83" i="19"/>
  <c r="H81" i="17"/>
  <c r="E81" i="17"/>
  <c r="H22" i="18"/>
  <c r="E22" i="18"/>
  <c r="E68" i="18"/>
  <c r="H68" i="18"/>
  <c r="H47" i="19"/>
  <c r="E47" i="19"/>
  <c r="H79" i="19"/>
  <c r="E79" i="19"/>
  <c r="E46" i="16"/>
  <c r="E54" i="16"/>
  <c r="E62" i="16"/>
  <c r="E70" i="16"/>
  <c r="E78" i="16"/>
  <c r="E86" i="16"/>
  <c r="E94" i="16"/>
  <c r="E102" i="16"/>
  <c r="E110" i="16"/>
  <c r="E118" i="16"/>
  <c r="E126" i="16"/>
  <c r="E137" i="16"/>
  <c r="H147" i="16"/>
  <c r="H151" i="16"/>
  <c r="E14" i="17"/>
  <c r="H24" i="17"/>
  <c r="E33" i="17"/>
  <c r="E46" i="17"/>
  <c r="H56" i="17"/>
  <c r="E65" i="17"/>
  <c r="H73" i="17"/>
  <c r="E73" i="17"/>
  <c r="E77" i="17"/>
  <c r="H92" i="17"/>
  <c r="E114" i="17"/>
  <c r="E118" i="17"/>
  <c r="E136" i="17"/>
  <c r="E72" i="18"/>
  <c r="H72" i="18"/>
  <c r="H151" i="15"/>
  <c r="H28" i="17"/>
  <c r="E37" i="17"/>
  <c r="H60" i="17"/>
  <c r="E69" i="17"/>
  <c r="H84" i="17"/>
  <c r="E106" i="17"/>
  <c r="E125" i="17"/>
  <c r="E35" i="18"/>
  <c r="H70" i="19"/>
  <c r="E70" i="19"/>
  <c r="H131" i="19"/>
  <c r="E131" i="19"/>
  <c r="E100" i="18"/>
  <c r="H100" i="18"/>
  <c r="E115" i="18"/>
  <c r="H115" i="18"/>
  <c r="H30" i="19"/>
  <c r="E30" i="19"/>
  <c r="H102" i="19"/>
  <c r="E102" i="19"/>
  <c r="H84" i="18"/>
  <c r="H123" i="18"/>
  <c r="H6" i="19"/>
  <c r="E6" i="19"/>
  <c r="H33" i="19"/>
  <c r="H115" i="19"/>
  <c r="E115" i="19"/>
  <c r="E143" i="18"/>
  <c r="H143" i="18"/>
  <c r="E151" i="18"/>
  <c r="H151" i="18"/>
  <c r="H22" i="19"/>
  <c r="E22" i="19"/>
  <c r="H46" i="19"/>
  <c r="E46" i="19"/>
  <c r="H59" i="19"/>
  <c r="E59" i="19"/>
  <c r="H62" i="19"/>
  <c r="E62" i="19"/>
  <c r="H75" i="19"/>
  <c r="E75" i="19"/>
  <c r="H78" i="19"/>
  <c r="E78" i="19"/>
  <c r="H91" i="19"/>
  <c r="E91" i="19"/>
  <c r="H94" i="19"/>
  <c r="E94" i="19"/>
  <c r="H134" i="19"/>
  <c r="E134" i="19"/>
  <c r="H150" i="19"/>
  <c r="E150" i="19"/>
  <c r="E127" i="17"/>
  <c r="E27" i="18"/>
  <c r="E54" i="18"/>
  <c r="H69" i="18"/>
  <c r="E88" i="18"/>
  <c r="H88" i="18"/>
  <c r="H104" i="18"/>
  <c r="E127" i="18"/>
  <c r="H127" i="18"/>
  <c r="E135" i="18"/>
  <c r="H135" i="18"/>
  <c r="H25" i="19"/>
  <c r="E55" i="19"/>
  <c r="E71" i="19"/>
  <c r="E87" i="19"/>
  <c r="H107" i="19"/>
  <c r="E107" i="19"/>
  <c r="E143" i="19"/>
  <c r="H147" i="19"/>
  <c r="E147" i="19"/>
  <c r="E111" i="18"/>
  <c r="H111" i="18"/>
  <c r="E119" i="18"/>
  <c r="H119" i="18"/>
  <c r="H110" i="19"/>
  <c r="E110" i="19"/>
  <c r="E85" i="18"/>
  <c r="H85" i="18"/>
  <c r="E147" i="18"/>
  <c r="H147" i="18"/>
  <c r="H14" i="19"/>
  <c r="E14" i="19"/>
  <c r="H38" i="19"/>
  <c r="E38" i="19"/>
  <c r="H123" i="19"/>
  <c r="E123" i="19"/>
  <c r="H126" i="19"/>
  <c r="E126" i="19"/>
  <c r="H66" i="6"/>
  <c r="F66" i="6"/>
  <c r="I313" i="6"/>
  <c r="H313" i="6"/>
  <c r="I337" i="6"/>
  <c r="H337" i="6"/>
  <c r="F537" i="6"/>
  <c r="I537" i="6"/>
  <c r="H537" i="6"/>
  <c r="I676" i="6"/>
  <c r="H676" i="6"/>
  <c r="I72" i="6"/>
  <c r="I214" i="6"/>
  <c r="I222" i="6"/>
  <c r="I230" i="6"/>
  <c r="I238" i="6"/>
  <c r="I262" i="6"/>
  <c r="I270" i="6"/>
  <c r="I278" i="6"/>
  <c r="I340" i="6"/>
  <c r="F340" i="6"/>
  <c r="H465" i="6"/>
  <c r="F465" i="6"/>
  <c r="I465" i="6"/>
  <c r="I13" i="6"/>
  <c r="I21" i="6"/>
  <c r="I29" i="6"/>
  <c r="I37" i="6"/>
  <c r="I45" i="6"/>
  <c r="H52" i="6"/>
  <c r="I52" i="6"/>
  <c r="H58" i="6"/>
  <c r="F58" i="6"/>
  <c r="I71" i="6"/>
  <c r="H75" i="6"/>
  <c r="I75" i="6"/>
  <c r="F75" i="6"/>
  <c r="H80" i="6"/>
  <c r="F80" i="6"/>
  <c r="I189" i="6"/>
  <c r="I197" i="6"/>
  <c r="I205" i="6"/>
  <c r="I213" i="6"/>
  <c r="I221" i="6"/>
  <c r="I229" i="6"/>
  <c r="I237" i="6"/>
  <c r="I245" i="6"/>
  <c r="I253" i="6"/>
  <c r="I261" i="6"/>
  <c r="I269" i="6"/>
  <c r="I277" i="6"/>
  <c r="I285" i="6"/>
  <c r="I292" i="6"/>
  <c r="H292" i="6"/>
  <c r="I296" i="6"/>
  <c r="H296" i="6"/>
  <c r="I300" i="6"/>
  <c r="H300" i="6"/>
  <c r="I304" i="6"/>
  <c r="H304" i="6"/>
  <c r="I308" i="6"/>
  <c r="H308" i="6"/>
  <c r="I312" i="6"/>
  <c r="H312" i="6"/>
  <c r="I316" i="6"/>
  <c r="H316" i="6"/>
  <c r="I320" i="6"/>
  <c r="H320" i="6"/>
  <c r="I324" i="6"/>
  <c r="H324" i="6"/>
  <c r="I328" i="6"/>
  <c r="H328" i="6"/>
  <c r="I332" i="6"/>
  <c r="H332" i="6"/>
  <c r="I336" i="6"/>
  <c r="H336" i="6"/>
  <c r="H340" i="6"/>
  <c r="I348" i="6"/>
  <c r="F348" i="6"/>
  <c r="F360" i="6"/>
  <c r="I360" i="6"/>
  <c r="H360" i="6"/>
  <c r="F384" i="6"/>
  <c r="I384" i="6"/>
  <c r="H384" i="6"/>
  <c r="H421" i="6"/>
  <c r="F421" i="6"/>
  <c r="I421" i="6"/>
  <c r="H453" i="6"/>
  <c r="F453" i="6"/>
  <c r="I453" i="6"/>
  <c r="I297" i="6"/>
  <c r="H297" i="6"/>
  <c r="I329" i="6"/>
  <c r="H329" i="6"/>
  <c r="I665" i="6"/>
  <c r="F665" i="6"/>
  <c r="I22" i="6"/>
  <c r="H93" i="6"/>
  <c r="I93" i="6"/>
  <c r="I190" i="6"/>
  <c r="H433" i="6"/>
  <c r="F433" i="6"/>
  <c r="I433" i="6"/>
  <c r="D20" i="7"/>
  <c r="F10" i="6"/>
  <c r="I12" i="6"/>
  <c r="F18" i="6"/>
  <c r="I20" i="6"/>
  <c r="F26" i="6"/>
  <c r="I28" i="6"/>
  <c r="F34" i="6"/>
  <c r="I36" i="6"/>
  <c r="F42" i="6"/>
  <c r="I44" i="6"/>
  <c r="F50" i="6"/>
  <c r="F57" i="6"/>
  <c r="I58" i="6"/>
  <c r="F63" i="6"/>
  <c r="I65" i="6"/>
  <c r="H70" i="6"/>
  <c r="I70" i="6"/>
  <c r="F79" i="6"/>
  <c r="I80" i="6"/>
  <c r="H88" i="6"/>
  <c r="F88" i="6"/>
  <c r="I88" i="6"/>
  <c r="H92" i="6"/>
  <c r="I92" i="6"/>
  <c r="F92" i="6"/>
  <c r="F186" i="6"/>
  <c r="I188" i="6"/>
  <c r="F194" i="6"/>
  <c r="I196" i="6"/>
  <c r="F202" i="6"/>
  <c r="I204" i="6"/>
  <c r="F210" i="6"/>
  <c r="I212" i="6"/>
  <c r="F218" i="6"/>
  <c r="I220" i="6"/>
  <c r="F226" i="6"/>
  <c r="I228" i="6"/>
  <c r="F234" i="6"/>
  <c r="I236" i="6"/>
  <c r="F242" i="6"/>
  <c r="I244" i="6"/>
  <c r="F250" i="6"/>
  <c r="I252" i="6"/>
  <c r="F258" i="6"/>
  <c r="I260" i="6"/>
  <c r="F266" i="6"/>
  <c r="I268" i="6"/>
  <c r="F274" i="6"/>
  <c r="I276" i="6"/>
  <c r="F282" i="6"/>
  <c r="I284" i="6"/>
  <c r="F290" i="6"/>
  <c r="H348" i="6"/>
  <c r="I305" i="6"/>
  <c r="H305" i="6"/>
  <c r="I317" i="6"/>
  <c r="H317" i="6"/>
  <c r="F352" i="6"/>
  <c r="I352" i="6"/>
  <c r="H352" i="6"/>
  <c r="I14" i="6"/>
  <c r="I30" i="6"/>
  <c r="I38" i="6"/>
  <c r="I198" i="6"/>
  <c r="I246" i="6"/>
  <c r="I254" i="6"/>
  <c r="I286" i="6"/>
  <c r="H558" i="6"/>
  <c r="I558" i="6"/>
  <c r="F558" i="6"/>
  <c r="F9" i="6"/>
  <c r="F17" i="6"/>
  <c r="F25" i="6"/>
  <c r="F33" i="6"/>
  <c r="F41" i="6"/>
  <c r="F49" i="6"/>
  <c r="F56" i="6"/>
  <c r="F62" i="6"/>
  <c r="F78" i="6"/>
  <c r="H84" i="6"/>
  <c r="I84" i="6"/>
  <c r="I295" i="6"/>
  <c r="H295" i="6"/>
  <c r="I299" i="6"/>
  <c r="H299" i="6"/>
  <c r="I303" i="6"/>
  <c r="H303" i="6"/>
  <c r="I307" i="6"/>
  <c r="H307" i="6"/>
  <c r="I311" i="6"/>
  <c r="H311" i="6"/>
  <c r="I315" i="6"/>
  <c r="H315" i="6"/>
  <c r="I319" i="6"/>
  <c r="H319" i="6"/>
  <c r="I323" i="6"/>
  <c r="H323" i="6"/>
  <c r="I327" i="6"/>
  <c r="H327" i="6"/>
  <c r="I331" i="6"/>
  <c r="H331" i="6"/>
  <c r="I335" i="6"/>
  <c r="H335" i="6"/>
  <c r="I339" i="6"/>
  <c r="H339" i="6"/>
  <c r="F368" i="6"/>
  <c r="I368" i="6"/>
  <c r="H368" i="6"/>
  <c r="F380" i="6"/>
  <c r="I380" i="6"/>
  <c r="H380" i="6"/>
  <c r="I325" i="6"/>
  <c r="H325" i="6"/>
  <c r="F505" i="6"/>
  <c r="I505" i="6"/>
  <c r="H505" i="6"/>
  <c r="F8" i="6"/>
  <c r="F16" i="6"/>
  <c r="F24" i="6"/>
  <c r="F32" i="6"/>
  <c r="F40" i="6"/>
  <c r="F48" i="6"/>
  <c r="F55" i="6"/>
  <c r="F61" i="6"/>
  <c r="H74" i="6"/>
  <c r="I74" i="6"/>
  <c r="F7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I186" i="6"/>
  <c r="F192" i="6"/>
  <c r="I194" i="6"/>
  <c r="F200" i="6"/>
  <c r="I202" i="6"/>
  <c r="F208" i="6"/>
  <c r="I210" i="6"/>
  <c r="F216" i="6"/>
  <c r="I218" i="6"/>
  <c r="F224" i="6"/>
  <c r="I226" i="6"/>
  <c r="F232" i="6"/>
  <c r="I234" i="6"/>
  <c r="F240" i="6"/>
  <c r="I242" i="6"/>
  <c r="F248" i="6"/>
  <c r="I250" i="6"/>
  <c r="F256" i="6"/>
  <c r="I258" i="6"/>
  <c r="F264" i="6"/>
  <c r="I266" i="6"/>
  <c r="F272" i="6"/>
  <c r="I274" i="6"/>
  <c r="F280" i="6"/>
  <c r="I282" i="6"/>
  <c r="F288" i="6"/>
  <c r="I290" i="6"/>
  <c r="I347" i="6"/>
  <c r="H347" i="6"/>
  <c r="F356" i="6"/>
  <c r="I356" i="6"/>
  <c r="H356" i="6"/>
  <c r="I293" i="6"/>
  <c r="H293" i="6"/>
  <c r="I309" i="6"/>
  <c r="H309" i="6"/>
  <c r="I333" i="6"/>
  <c r="H333" i="6"/>
  <c r="I703" i="6"/>
  <c r="F703" i="6"/>
  <c r="H703" i="6"/>
  <c r="I6" i="6"/>
  <c r="I46" i="6"/>
  <c r="I53" i="6"/>
  <c r="I66" i="6"/>
  <c r="I206" i="6"/>
  <c r="F372" i="6"/>
  <c r="I372" i="6"/>
  <c r="H372" i="6"/>
  <c r="H68" i="6"/>
  <c r="I68" i="6"/>
  <c r="I185" i="6"/>
  <c r="I193" i="6"/>
  <c r="I201" i="6"/>
  <c r="I294" i="6"/>
  <c r="H294" i="6"/>
  <c r="I298" i="6"/>
  <c r="H298" i="6"/>
  <c r="I302" i="6"/>
  <c r="H302" i="6"/>
  <c r="I306" i="6"/>
  <c r="H306" i="6"/>
  <c r="I310" i="6"/>
  <c r="H310" i="6"/>
  <c r="I314" i="6"/>
  <c r="H314" i="6"/>
  <c r="I318" i="6"/>
  <c r="H318" i="6"/>
  <c r="I322" i="6"/>
  <c r="H322" i="6"/>
  <c r="I326" i="6"/>
  <c r="H326" i="6"/>
  <c r="I330" i="6"/>
  <c r="H330" i="6"/>
  <c r="I334" i="6"/>
  <c r="H334" i="6"/>
  <c r="I338" i="6"/>
  <c r="H338" i="6"/>
  <c r="F376" i="6"/>
  <c r="I376" i="6"/>
  <c r="H376" i="6"/>
  <c r="H392" i="6"/>
  <c r="F392" i="6"/>
  <c r="I392" i="6"/>
  <c r="H60" i="6"/>
  <c r="I60" i="6"/>
  <c r="I301" i="6"/>
  <c r="H301" i="6"/>
  <c r="I321" i="6"/>
  <c r="H321" i="6"/>
  <c r="F388" i="6"/>
  <c r="I388" i="6"/>
  <c r="H388" i="6"/>
  <c r="H87" i="6"/>
  <c r="I87" i="6"/>
  <c r="F87" i="6"/>
  <c r="F6" i="6"/>
  <c r="I8" i="6"/>
  <c r="F14" i="6"/>
  <c r="I16" i="6"/>
  <c r="F22" i="6"/>
  <c r="I24" i="6"/>
  <c r="F30" i="6"/>
  <c r="I32" i="6"/>
  <c r="F38" i="6"/>
  <c r="I40" i="6"/>
  <c r="F46" i="6"/>
  <c r="I48" i="6"/>
  <c r="F53" i="6"/>
  <c r="I55" i="6"/>
  <c r="F60" i="6"/>
  <c r="I61" i="6"/>
  <c r="F72" i="6"/>
  <c r="H77" i="6"/>
  <c r="I77" i="6"/>
  <c r="H90" i="6"/>
  <c r="I90" i="6"/>
  <c r="F90" i="6"/>
  <c r="I184" i="6"/>
  <c r="F190" i="6"/>
  <c r="I192" i="6"/>
  <c r="F198" i="6"/>
  <c r="I200" i="6"/>
  <c r="F206" i="6"/>
  <c r="I208" i="6"/>
  <c r="F214" i="6"/>
  <c r="I216" i="6"/>
  <c r="F222" i="6"/>
  <c r="I224" i="6"/>
  <c r="F230" i="6"/>
  <c r="I232" i="6"/>
  <c r="F238" i="6"/>
  <c r="I240" i="6"/>
  <c r="F246" i="6"/>
  <c r="I248" i="6"/>
  <c r="F254" i="6"/>
  <c r="I256" i="6"/>
  <c r="F262" i="6"/>
  <c r="I264" i="6"/>
  <c r="F270" i="6"/>
  <c r="I272" i="6"/>
  <c r="F278" i="6"/>
  <c r="I280" i="6"/>
  <c r="F286" i="6"/>
  <c r="I288" i="6"/>
  <c r="F293" i="6"/>
  <c r="F297" i="6"/>
  <c r="F301" i="6"/>
  <c r="F305" i="6"/>
  <c r="F309" i="6"/>
  <c r="F313" i="6"/>
  <c r="F317" i="6"/>
  <c r="F321" i="6"/>
  <c r="F325" i="6"/>
  <c r="F329" i="6"/>
  <c r="F333" i="6"/>
  <c r="F337" i="6"/>
  <c r="F364" i="6"/>
  <c r="I364" i="6"/>
  <c r="H364" i="6"/>
  <c r="F345" i="6"/>
  <c r="H400" i="6"/>
  <c r="F400" i="6"/>
  <c r="H441" i="6"/>
  <c r="F441" i="6"/>
  <c r="I441" i="6"/>
  <c r="H473" i="6"/>
  <c r="F473" i="6"/>
  <c r="I473" i="6"/>
  <c r="F497" i="6"/>
  <c r="I497" i="6"/>
  <c r="H497" i="6"/>
  <c r="F529" i="6"/>
  <c r="I529" i="6"/>
  <c r="H529" i="6"/>
  <c r="F351" i="6"/>
  <c r="I351" i="6"/>
  <c r="F355" i="6"/>
  <c r="I355" i="6"/>
  <c r="F359" i="6"/>
  <c r="I359" i="6"/>
  <c r="F363" i="6"/>
  <c r="I363" i="6"/>
  <c r="F367" i="6"/>
  <c r="I367" i="6"/>
  <c r="F371" i="6"/>
  <c r="I371" i="6"/>
  <c r="F375" i="6"/>
  <c r="I375" i="6"/>
  <c r="F379" i="6"/>
  <c r="I379" i="6"/>
  <c r="F383" i="6"/>
  <c r="I383" i="6"/>
  <c r="F387" i="6"/>
  <c r="I387" i="6"/>
  <c r="F391" i="6"/>
  <c r="I391" i="6"/>
  <c r="I400" i="6"/>
  <c r="H408" i="6"/>
  <c r="F408" i="6"/>
  <c r="H429" i="6"/>
  <c r="F429" i="6"/>
  <c r="I429" i="6"/>
  <c r="H461" i="6"/>
  <c r="F461" i="6"/>
  <c r="I461" i="6"/>
  <c r="H82" i="6"/>
  <c r="I82" i="6"/>
  <c r="F82" i="6"/>
  <c r="F343" i="6"/>
  <c r="H345" i="6"/>
  <c r="H351" i="6"/>
  <c r="H355" i="6"/>
  <c r="H359" i="6"/>
  <c r="H363" i="6"/>
  <c r="H367" i="6"/>
  <c r="H371" i="6"/>
  <c r="H375" i="6"/>
  <c r="H395" i="6"/>
  <c r="I395" i="6"/>
  <c r="F395" i="6"/>
  <c r="H416" i="6"/>
  <c r="F416" i="6"/>
  <c r="H449" i="6"/>
  <c r="F449" i="6"/>
  <c r="I449" i="6"/>
  <c r="H481" i="6"/>
  <c r="F481" i="6"/>
  <c r="I481" i="6"/>
  <c r="F513" i="6"/>
  <c r="I513" i="6"/>
  <c r="F521" i="6"/>
  <c r="I521" i="6"/>
  <c r="H521" i="6"/>
  <c r="H592" i="6"/>
  <c r="F592" i="6"/>
  <c r="I592" i="6"/>
  <c r="F350" i="6"/>
  <c r="I350" i="6"/>
  <c r="F354" i="6"/>
  <c r="I354" i="6"/>
  <c r="F358" i="6"/>
  <c r="I358" i="6"/>
  <c r="F362" i="6"/>
  <c r="I362" i="6"/>
  <c r="F366" i="6"/>
  <c r="I366" i="6"/>
  <c r="F370" i="6"/>
  <c r="I370" i="6"/>
  <c r="F374" i="6"/>
  <c r="I374" i="6"/>
  <c r="F378" i="6"/>
  <c r="I378" i="6"/>
  <c r="F382" i="6"/>
  <c r="I382" i="6"/>
  <c r="F386" i="6"/>
  <c r="I386" i="6"/>
  <c r="F390" i="6"/>
  <c r="I390" i="6"/>
  <c r="H399" i="6"/>
  <c r="I399" i="6"/>
  <c r="I416" i="6"/>
  <c r="H437" i="6"/>
  <c r="F437" i="6"/>
  <c r="I437" i="6"/>
  <c r="H469" i="6"/>
  <c r="F469" i="6"/>
  <c r="I469" i="6"/>
  <c r="H513" i="6"/>
  <c r="H587" i="6"/>
  <c r="F587" i="6"/>
  <c r="I587" i="6"/>
  <c r="F85" i="6"/>
  <c r="F341" i="6"/>
  <c r="H343" i="6"/>
  <c r="F349" i="6"/>
  <c r="H350" i="6"/>
  <c r="H354" i="6"/>
  <c r="H358" i="6"/>
  <c r="H362" i="6"/>
  <c r="H366" i="6"/>
  <c r="H370" i="6"/>
  <c r="H374" i="6"/>
  <c r="H378" i="6"/>
  <c r="H382" i="6"/>
  <c r="H386" i="6"/>
  <c r="H390" i="6"/>
  <c r="H407" i="6"/>
  <c r="I407" i="6"/>
  <c r="H425" i="6"/>
  <c r="F425" i="6"/>
  <c r="I425" i="6"/>
  <c r="H457" i="6"/>
  <c r="F457" i="6"/>
  <c r="I457" i="6"/>
  <c r="F545" i="6"/>
  <c r="I545" i="6"/>
  <c r="H545" i="6"/>
  <c r="H583" i="6"/>
  <c r="F583" i="6"/>
  <c r="I583" i="6"/>
  <c r="F353" i="6"/>
  <c r="I353" i="6"/>
  <c r="F357" i="6"/>
  <c r="I357" i="6"/>
  <c r="F361" i="6"/>
  <c r="I361" i="6"/>
  <c r="F365" i="6"/>
  <c r="I365" i="6"/>
  <c r="F369" i="6"/>
  <c r="I369" i="6"/>
  <c r="F373" i="6"/>
  <c r="I373" i="6"/>
  <c r="F377" i="6"/>
  <c r="I377" i="6"/>
  <c r="F381" i="6"/>
  <c r="I381" i="6"/>
  <c r="F385" i="6"/>
  <c r="I385" i="6"/>
  <c r="F389" i="6"/>
  <c r="I389" i="6"/>
  <c r="H415" i="6"/>
  <c r="I415" i="6"/>
  <c r="H445" i="6"/>
  <c r="F445" i="6"/>
  <c r="I445" i="6"/>
  <c r="H477" i="6"/>
  <c r="F477" i="6"/>
  <c r="I477" i="6"/>
  <c r="F397" i="6"/>
  <c r="F405" i="6"/>
  <c r="F413" i="6"/>
  <c r="F512" i="6"/>
  <c r="I512" i="6"/>
  <c r="H420" i="6"/>
  <c r="F420" i="6"/>
  <c r="H424" i="6"/>
  <c r="F424" i="6"/>
  <c r="H428" i="6"/>
  <c r="F428" i="6"/>
  <c r="H432" i="6"/>
  <c r="F432" i="6"/>
  <c r="H436" i="6"/>
  <c r="F436" i="6"/>
  <c r="H440" i="6"/>
  <c r="F440" i="6"/>
  <c r="H444" i="6"/>
  <c r="F444" i="6"/>
  <c r="H448" i="6"/>
  <c r="F448" i="6"/>
  <c r="H452" i="6"/>
  <c r="F452" i="6"/>
  <c r="H456" i="6"/>
  <c r="F456" i="6"/>
  <c r="H460" i="6"/>
  <c r="F460" i="6"/>
  <c r="H464" i="6"/>
  <c r="F464" i="6"/>
  <c r="H468" i="6"/>
  <c r="F468" i="6"/>
  <c r="H472" i="6"/>
  <c r="F472" i="6"/>
  <c r="H476" i="6"/>
  <c r="F476" i="6"/>
  <c r="H480" i="6"/>
  <c r="F480" i="6"/>
  <c r="F496" i="6"/>
  <c r="I496" i="6"/>
  <c r="F504" i="6"/>
  <c r="I504" i="6"/>
  <c r="H512" i="6"/>
  <c r="F520" i="6"/>
  <c r="I520" i="6"/>
  <c r="F528" i="6"/>
  <c r="I528" i="6"/>
  <c r="F536" i="6"/>
  <c r="I536" i="6"/>
  <c r="F544" i="6"/>
  <c r="I544" i="6"/>
  <c r="H578" i="6"/>
  <c r="I578" i="6"/>
  <c r="I738" i="6"/>
  <c r="F738" i="6"/>
  <c r="I757" i="6"/>
  <c r="H757" i="6"/>
  <c r="F757" i="6"/>
  <c r="I397" i="6"/>
  <c r="F403" i="6"/>
  <c r="I405" i="6"/>
  <c r="F411" i="6"/>
  <c r="I413" i="6"/>
  <c r="F419" i="6"/>
  <c r="I420" i="6"/>
  <c r="I424" i="6"/>
  <c r="I428" i="6"/>
  <c r="I432" i="6"/>
  <c r="I436" i="6"/>
  <c r="I440" i="6"/>
  <c r="I444" i="6"/>
  <c r="I448" i="6"/>
  <c r="I452" i="6"/>
  <c r="I456" i="6"/>
  <c r="I460" i="6"/>
  <c r="I464" i="6"/>
  <c r="I468" i="6"/>
  <c r="I472" i="6"/>
  <c r="I476" i="6"/>
  <c r="I480" i="6"/>
  <c r="H496" i="6"/>
  <c r="H552" i="6"/>
  <c r="F552" i="6"/>
  <c r="H568" i="6"/>
  <c r="F568" i="6"/>
  <c r="H582" i="6"/>
  <c r="I582" i="6"/>
  <c r="I621" i="6"/>
  <c r="H621" i="6"/>
  <c r="F621" i="6"/>
  <c r="I623" i="6"/>
  <c r="F623" i="6"/>
  <c r="F626" i="6"/>
  <c r="I767" i="6"/>
  <c r="F767" i="6"/>
  <c r="H767" i="6"/>
  <c r="H423" i="6"/>
  <c r="F423" i="6"/>
  <c r="H427" i="6"/>
  <c r="F427" i="6"/>
  <c r="H431" i="6"/>
  <c r="F431" i="6"/>
  <c r="H435" i="6"/>
  <c r="F435" i="6"/>
  <c r="H439" i="6"/>
  <c r="F439" i="6"/>
  <c r="H443" i="6"/>
  <c r="F443" i="6"/>
  <c r="H447" i="6"/>
  <c r="F447" i="6"/>
  <c r="H451" i="6"/>
  <c r="F451" i="6"/>
  <c r="H455" i="6"/>
  <c r="F455" i="6"/>
  <c r="H459" i="6"/>
  <c r="F459" i="6"/>
  <c r="H463" i="6"/>
  <c r="F463" i="6"/>
  <c r="H467" i="6"/>
  <c r="F467" i="6"/>
  <c r="H471" i="6"/>
  <c r="F471" i="6"/>
  <c r="H475" i="6"/>
  <c r="F475" i="6"/>
  <c r="H479" i="6"/>
  <c r="F479" i="6"/>
  <c r="F511" i="6"/>
  <c r="I511" i="6"/>
  <c r="H511" i="6"/>
  <c r="I552" i="6"/>
  <c r="I568" i="6"/>
  <c r="H598" i="6"/>
  <c r="I598" i="6"/>
  <c r="F598" i="6"/>
  <c r="I613" i="6"/>
  <c r="H613" i="6"/>
  <c r="F613" i="6"/>
  <c r="I618" i="6"/>
  <c r="F618" i="6"/>
  <c r="I629" i="6"/>
  <c r="H629" i="6"/>
  <c r="I729" i="6"/>
  <c r="F729" i="6"/>
  <c r="H729" i="6"/>
  <c r="F393" i="6"/>
  <c r="F401" i="6"/>
  <c r="I403" i="6"/>
  <c r="F409" i="6"/>
  <c r="I411" i="6"/>
  <c r="F417" i="6"/>
  <c r="I419" i="6"/>
  <c r="I423" i="6"/>
  <c r="I427" i="6"/>
  <c r="I431" i="6"/>
  <c r="I435" i="6"/>
  <c r="I439" i="6"/>
  <c r="I443" i="6"/>
  <c r="I447" i="6"/>
  <c r="I451" i="6"/>
  <c r="I455" i="6"/>
  <c r="I459" i="6"/>
  <c r="I463" i="6"/>
  <c r="I467" i="6"/>
  <c r="I471" i="6"/>
  <c r="I475" i="6"/>
  <c r="I479" i="6"/>
  <c r="F495" i="6"/>
  <c r="I495" i="6"/>
  <c r="H495" i="6"/>
  <c r="F503" i="6"/>
  <c r="I503" i="6"/>
  <c r="H503" i="6"/>
  <c r="F519" i="6"/>
  <c r="I519" i="6"/>
  <c r="H519" i="6"/>
  <c r="F527" i="6"/>
  <c r="I527" i="6"/>
  <c r="H527" i="6"/>
  <c r="F535" i="6"/>
  <c r="I535" i="6"/>
  <c r="H535" i="6"/>
  <c r="F543" i="6"/>
  <c r="I543" i="6"/>
  <c r="H543" i="6"/>
  <c r="H563" i="6"/>
  <c r="F563" i="6"/>
  <c r="H422" i="6"/>
  <c r="F422" i="6"/>
  <c r="H426" i="6"/>
  <c r="F426" i="6"/>
  <c r="H430" i="6"/>
  <c r="F430" i="6"/>
  <c r="H434" i="6"/>
  <c r="F434" i="6"/>
  <c r="H438" i="6"/>
  <c r="F438" i="6"/>
  <c r="H442" i="6"/>
  <c r="F442" i="6"/>
  <c r="H446" i="6"/>
  <c r="F446" i="6"/>
  <c r="H450" i="6"/>
  <c r="F450" i="6"/>
  <c r="H454" i="6"/>
  <c r="F454" i="6"/>
  <c r="H458" i="6"/>
  <c r="F458" i="6"/>
  <c r="H462" i="6"/>
  <c r="F462" i="6"/>
  <c r="H466" i="6"/>
  <c r="F466" i="6"/>
  <c r="H470" i="6"/>
  <c r="F470" i="6"/>
  <c r="H474" i="6"/>
  <c r="F474" i="6"/>
  <c r="H478" i="6"/>
  <c r="F478" i="6"/>
  <c r="F551" i="6"/>
  <c r="I551" i="6"/>
  <c r="H551" i="6"/>
  <c r="I563" i="6"/>
  <c r="H567" i="6"/>
  <c r="I567" i="6"/>
  <c r="I674" i="6"/>
  <c r="F674" i="6"/>
  <c r="I693" i="6"/>
  <c r="H693" i="6"/>
  <c r="F693" i="6"/>
  <c r="H556" i="6"/>
  <c r="F556" i="6"/>
  <c r="H562" i="6"/>
  <c r="I562" i="6"/>
  <c r="H571" i="6"/>
  <c r="F571" i="6"/>
  <c r="H576" i="6"/>
  <c r="F576" i="6"/>
  <c r="I639" i="6"/>
  <c r="F639" i="6"/>
  <c r="H639" i="6"/>
  <c r="H494" i="6"/>
  <c r="H502" i="6"/>
  <c r="H510" i="6"/>
  <c r="H518" i="6"/>
  <c r="H526" i="6"/>
  <c r="H534" i="6"/>
  <c r="H542" i="6"/>
  <c r="H550" i="6"/>
  <c r="F555" i="6"/>
  <c r="I556" i="6"/>
  <c r="H566" i="6"/>
  <c r="I566" i="6"/>
  <c r="H586" i="6"/>
  <c r="I586" i="6"/>
  <c r="H595" i="6"/>
  <c r="F595" i="6"/>
  <c r="H600" i="6"/>
  <c r="F600" i="6"/>
  <c r="I610" i="6"/>
  <c r="F610" i="6"/>
  <c r="H709" i="6"/>
  <c r="H773" i="6"/>
  <c r="F482" i="6"/>
  <c r="F483" i="6"/>
  <c r="F484" i="6"/>
  <c r="F485" i="6"/>
  <c r="F486" i="6"/>
  <c r="F487" i="6"/>
  <c r="F488" i="6"/>
  <c r="F489" i="6"/>
  <c r="I510" i="6"/>
  <c r="I526" i="6"/>
  <c r="H533" i="6"/>
  <c r="I534" i="6"/>
  <c r="H541" i="6"/>
  <c r="I542" i="6"/>
  <c r="I550" i="6"/>
  <c r="H560" i="6"/>
  <c r="F560" i="6"/>
  <c r="H590" i="6"/>
  <c r="I590" i="6"/>
  <c r="I595" i="6"/>
  <c r="F599" i="6"/>
  <c r="I600" i="6"/>
  <c r="F641" i="6"/>
  <c r="F647" i="6"/>
  <c r="I697" i="6"/>
  <c r="F697" i="6"/>
  <c r="H697" i="6"/>
  <c r="I725" i="6"/>
  <c r="H725" i="6"/>
  <c r="F725" i="6"/>
  <c r="I761" i="6"/>
  <c r="F761" i="6"/>
  <c r="H761" i="6"/>
  <c r="H492" i="6"/>
  <c r="I493" i="6"/>
  <c r="H500" i="6"/>
  <c r="I501" i="6"/>
  <c r="H508" i="6"/>
  <c r="I509" i="6"/>
  <c r="H516" i="6"/>
  <c r="I517" i="6"/>
  <c r="H524" i="6"/>
  <c r="I525" i="6"/>
  <c r="H532" i="6"/>
  <c r="I533" i="6"/>
  <c r="H540" i="6"/>
  <c r="I541" i="6"/>
  <c r="H548" i="6"/>
  <c r="I549" i="6"/>
  <c r="I555" i="6"/>
  <c r="F559" i="6"/>
  <c r="H570" i="6"/>
  <c r="I570" i="6"/>
  <c r="H579" i="6"/>
  <c r="F579" i="6"/>
  <c r="H584" i="6"/>
  <c r="F584" i="6"/>
  <c r="I617" i="6"/>
  <c r="F617" i="6"/>
  <c r="H617" i="6"/>
  <c r="H644" i="6"/>
  <c r="F677" i="6"/>
  <c r="I735" i="6"/>
  <c r="F735" i="6"/>
  <c r="F741" i="6"/>
  <c r="I492" i="6"/>
  <c r="H499" i="6"/>
  <c r="I500" i="6"/>
  <c r="H507" i="6"/>
  <c r="I508" i="6"/>
  <c r="I516" i="6"/>
  <c r="I524" i="6"/>
  <c r="H554" i="6"/>
  <c r="I554" i="6"/>
  <c r="H574" i="6"/>
  <c r="I574" i="6"/>
  <c r="H594" i="6"/>
  <c r="I594" i="6"/>
  <c r="H603" i="6"/>
  <c r="I603" i="6"/>
  <c r="F603" i="6"/>
  <c r="I655" i="6"/>
  <c r="F655" i="6"/>
  <c r="H655" i="6"/>
  <c r="I660" i="6"/>
  <c r="H660" i="6"/>
  <c r="F564" i="6"/>
  <c r="F572" i="6"/>
  <c r="F580" i="6"/>
  <c r="F588" i="6"/>
  <c r="F596" i="6"/>
  <c r="F604" i="6"/>
  <c r="I605" i="6"/>
  <c r="H605" i="6"/>
  <c r="I607" i="6"/>
  <c r="F607" i="6"/>
  <c r="F625" i="6"/>
  <c r="F631" i="6"/>
  <c r="F658" i="6"/>
  <c r="F661" i="6"/>
  <c r="I708" i="6"/>
  <c r="H708" i="6"/>
  <c r="I740" i="6"/>
  <c r="H740" i="6"/>
  <c r="I772" i="6"/>
  <c r="H772" i="6"/>
  <c r="I649" i="6"/>
  <c r="F649" i="6"/>
  <c r="I687" i="6"/>
  <c r="F687" i="6"/>
  <c r="I719" i="6"/>
  <c r="F719" i="6"/>
  <c r="I751" i="6"/>
  <c r="F751" i="6"/>
  <c r="I681" i="6"/>
  <c r="F681" i="6"/>
  <c r="I713" i="6"/>
  <c r="F713" i="6"/>
  <c r="I745" i="6"/>
  <c r="F745" i="6"/>
  <c r="I602" i="6"/>
  <c r="H612" i="6"/>
  <c r="I633" i="6"/>
  <c r="F633" i="6"/>
  <c r="H657" i="6"/>
  <c r="H663" i="6"/>
  <c r="I671" i="6"/>
  <c r="F671" i="6"/>
  <c r="H681" i="6"/>
  <c r="I692" i="6"/>
  <c r="H692" i="6"/>
  <c r="H713" i="6"/>
  <c r="I724" i="6"/>
  <c r="H724" i="6"/>
  <c r="H745" i="6"/>
  <c r="I756" i="6"/>
  <c r="H756" i="6"/>
  <c r="H637" i="6"/>
  <c r="H653" i="6"/>
  <c r="H669" i="6"/>
  <c r="H685" i="6"/>
  <c r="H701" i="6"/>
  <c r="H717" i="6"/>
  <c r="H733" i="6"/>
  <c r="H749" i="6"/>
  <c r="H765" i="6"/>
  <c r="I792" i="6"/>
  <c r="H792" i="6"/>
  <c r="F792" i="6"/>
  <c r="I816" i="6"/>
  <c r="H816" i="6"/>
  <c r="F816" i="6"/>
  <c r="I840" i="6"/>
  <c r="H840" i="6"/>
  <c r="F840" i="6"/>
  <c r="I848" i="6"/>
  <c r="H848" i="6"/>
  <c r="F848" i="6"/>
  <c r="I872" i="6"/>
  <c r="H872" i="6"/>
  <c r="F872" i="6"/>
  <c r="F9" i="7"/>
  <c r="E9" i="7"/>
  <c r="C9" i="7"/>
  <c r="H611" i="6"/>
  <c r="H619" i="6"/>
  <c r="H627" i="6"/>
  <c r="H635" i="6"/>
  <c r="H643" i="6"/>
  <c r="H651" i="6"/>
  <c r="H659" i="6"/>
  <c r="H667" i="6"/>
  <c r="H675" i="6"/>
  <c r="H683" i="6"/>
  <c r="H691" i="6"/>
  <c r="H699" i="6"/>
  <c r="H707" i="6"/>
  <c r="H715" i="6"/>
  <c r="H723" i="6"/>
  <c r="H731" i="6"/>
  <c r="H739" i="6"/>
  <c r="H747" i="6"/>
  <c r="H755" i="6"/>
  <c r="H763" i="6"/>
  <c r="H771" i="6"/>
  <c r="I776" i="6"/>
  <c r="H776" i="6"/>
  <c r="I780" i="6"/>
  <c r="H780" i="6"/>
  <c r="I784" i="6"/>
  <c r="H784" i="6"/>
  <c r="I788" i="6"/>
  <c r="H788" i="6"/>
  <c r="I797" i="6"/>
  <c r="H797" i="6"/>
  <c r="F797" i="6"/>
  <c r="I805" i="6"/>
  <c r="H805" i="6"/>
  <c r="F805" i="6"/>
  <c r="I813" i="6"/>
  <c r="H813" i="6"/>
  <c r="F813" i="6"/>
  <c r="I821" i="6"/>
  <c r="H821" i="6"/>
  <c r="F821" i="6"/>
  <c r="I829" i="6"/>
  <c r="H829" i="6"/>
  <c r="F829" i="6"/>
  <c r="I837" i="6"/>
  <c r="H837" i="6"/>
  <c r="F837" i="6"/>
  <c r="I845" i="6"/>
  <c r="H845" i="6"/>
  <c r="F845" i="6"/>
  <c r="I853" i="6"/>
  <c r="H853" i="6"/>
  <c r="F853" i="6"/>
  <c r="I861" i="6"/>
  <c r="H861" i="6"/>
  <c r="F861" i="6"/>
  <c r="I869" i="6"/>
  <c r="H869" i="6"/>
  <c r="F869" i="6"/>
  <c r="F6" i="7"/>
  <c r="E6" i="7"/>
  <c r="C6" i="7"/>
  <c r="F14" i="7"/>
  <c r="E14" i="7"/>
  <c r="C14" i="7"/>
  <c r="F22" i="7"/>
  <c r="E22" i="7"/>
  <c r="C22" i="7"/>
  <c r="F30" i="7"/>
  <c r="E30" i="7"/>
  <c r="C30" i="7"/>
  <c r="F38" i="7"/>
  <c r="E38" i="7"/>
  <c r="C38" i="7"/>
  <c r="F46" i="7"/>
  <c r="E46" i="7"/>
  <c r="C46" i="7"/>
  <c r="F12" i="11"/>
  <c r="F12" i="12" s="1"/>
  <c r="F12" i="13" s="1"/>
  <c r="F12" i="14" s="1"/>
  <c r="F12" i="15" s="1"/>
  <c r="F12" i="16" s="1"/>
  <c r="F12" i="17" s="1"/>
  <c r="F12" i="18" s="1"/>
  <c r="F12" i="19" s="1"/>
  <c r="F12" i="10"/>
  <c r="D12" i="9"/>
  <c r="F20" i="11"/>
  <c r="F20" i="12" s="1"/>
  <c r="F20" i="13" s="1"/>
  <c r="F20" i="14" s="1"/>
  <c r="F20" i="15" s="1"/>
  <c r="F20" i="16" s="1"/>
  <c r="F20" i="17" s="1"/>
  <c r="F20" i="18" s="1"/>
  <c r="F20" i="19" s="1"/>
  <c r="F20" i="10"/>
  <c r="D20" i="9"/>
  <c r="F28" i="11"/>
  <c r="F28" i="12" s="1"/>
  <c r="F28" i="13" s="1"/>
  <c r="F28" i="14" s="1"/>
  <c r="F28" i="15" s="1"/>
  <c r="F28" i="16" s="1"/>
  <c r="F28" i="17" s="1"/>
  <c r="F28" i="18" s="1"/>
  <c r="F28" i="19" s="1"/>
  <c r="F28" i="10"/>
  <c r="D28" i="9"/>
  <c r="F36" i="11"/>
  <c r="F36" i="12" s="1"/>
  <c r="F36" i="13" s="1"/>
  <c r="F36" i="14" s="1"/>
  <c r="F36" i="15" s="1"/>
  <c r="F36" i="16" s="1"/>
  <c r="F36" i="17" s="1"/>
  <c r="F36" i="18" s="1"/>
  <c r="F36" i="19" s="1"/>
  <c r="F36" i="10"/>
  <c r="D36" i="9"/>
  <c r="F44" i="11"/>
  <c r="F44" i="12" s="1"/>
  <c r="F44" i="13" s="1"/>
  <c r="F44" i="14" s="1"/>
  <c r="F44" i="15" s="1"/>
  <c r="F44" i="16" s="1"/>
  <c r="F44" i="17" s="1"/>
  <c r="F44" i="18" s="1"/>
  <c r="F44" i="19" s="1"/>
  <c r="F44" i="10"/>
  <c r="D44" i="9"/>
  <c r="F52" i="11"/>
  <c r="F52" i="12" s="1"/>
  <c r="F52" i="13" s="1"/>
  <c r="F52" i="14" s="1"/>
  <c r="F52" i="15" s="1"/>
  <c r="F52" i="16" s="1"/>
  <c r="F52" i="17" s="1"/>
  <c r="F52" i="18" s="1"/>
  <c r="F52" i="19" s="1"/>
  <c r="F52" i="10"/>
  <c r="D52" i="9"/>
  <c r="F60" i="11"/>
  <c r="F60" i="12" s="1"/>
  <c r="F60" i="13" s="1"/>
  <c r="F60" i="14" s="1"/>
  <c r="F60" i="15" s="1"/>
  <c r="F60" i="16" s="1"/>
  <c r="F60" i="17" s="1"/>
  <c r="F60" i="18" s="1"/>
  <c r="F60" i="19" s="1"/>
  <c r="F60" i="10"/>
  <c r="D60" i="9"/>
  <c r="E115" i="8"/>
  <c r="H115" i="8"/>
  <c r="E130" i="8"/>
  <c r="H130" i="8"/>
  <c r="F140" i="10"/>
  <c r="D140" i="9"/>
  <c r="F140" i="11"/>
  <c r="F140" i="12" s="1"/>
  <c r="F140" i="13" s="1"/>
  <c r="F140" i="14" s="1"/>
  <c r="F140" i="15" s="1"/>
  <c r="F140" i="16" s="1"/>
  <c r="F140" i="17" s="1"/>
  <c r="F140" i="18" s="1"/>
  <c r="F140" i="19" s="1"/>
  <c r="E194" i="8"/>
  <c r="H194" i="8"/>
  <c r="I800" i="6"/>
  <c r="H800" i="6"/>
  <c r="F800" i="6"/>
  <c r="I824" i="6"/>
  <c r="H824" i="6"/>
  <c r="F824" i="6"/>
  <c r="I864" i="6"/>
  <c r="H864" i="6"/>
  <c r="F864" i="6"/>
  <c r="F17" i="7"/>
  <c r="E17" i="7"/>
  <c r="C17" i="7"/>
  <c r="F33" i="7"/>
  <c r="E33" i="7"/>
  <c r="C33" i="7"/>
  <c r="F41" i="7"/>
  <c r="E41" i="7"/>
  <c r="C41" i="7"/>
  <c r="F608" i="6"/>
  <c r="H610" i="6"/>
  <c r="F616" i="6"/>
  <c r="H618" i="6"/>
  <c r="F624" i="6"/>
  <c r="H626" i="6"/>
  <c r="F632" i="6"/>
  <c r="H634" i="6"/>
  <c r="F640" i="6"/>
  <c r="H642" i="6"/>
  <c r="F648" i="6"/>
  <c r="H650" i="6"/>
  <c r="F656" i="6"/>
  <c r="H658" i="6"/>
  <c r="F664" i="6"/>
  <c r="H666" i="6"/>
  <c r="F672" i="6"/>
  <c r="H674" i="6"/>
  <c r="F680" i="6"/>
  <c r="H682" i="6"/>
  <c r="F688" i="6"/>
  <c r="H690" i="6"/>
  <c r="F696" i="6"/>
  <c r="H698" i="6"/>
  <c r="F704" i="6"/>
  <c r="H706" i="6"/>
  <c r="F712" i="6"/>
  <c r="H714" i="6"/>
  <c r="F720" i="6"/>
  <c r="H722" i="6"/>
  <c r="F728" i="6"/>
  <c r="H730" i="6"/>
  <c r="F736" i="6"/>
  <c r="H738" i="6"/>
  <c r="F744" i="6"/>
  <c r="H746" i="6"/>
  <c r="F752" i="6"/>
  <c r="H754" i="6"/>
  <c r="F760" i="6"/>
  <c r="H762" i="6"/>
  <c r="F768" i="6"/>
  <c r="H770" i="6"/>
  <c r="I794" i="6"/>
  <c r="H794" i="6"/>
  <c r="F794" i="6"/>
  <c r="I802" i="6"/>
  <c r="H802" i="6"/>
  <c r="F802" i="6"/>
  <c r="I810" i="6"/>
  <c r="H810" i="6"/>
  <c r="F810" i="6"/>
  <c r="I818" i="6"/>
  <c r="H818" i="6"/>
  <c r="F818" i="6"/>
  <c r="I826" i="6"/>
  <c r="H826" i="6"/>
  <c r="F826" i="6"/>
  <c r="I834" i="6"/>
  <c r="H834" i="6"/>
  <c r="F834" i="6"/>
  <c r="I842" i="6"/>
  <c r="H842" i="6"/>
  <c r="F842" i="6"/>
  <c r="I850" i="6"/>
  <c r="H850" i="6"/>
  <c r="F850" i="6"/>
  <c r="I858" i="6"/>
  <c r="H858" i="6"/>
  <c r="F858" i="6"/>
  <c r="I866" i="6"/>
  <c r="H866" i="6"/>
  <c r="F866" i="6"/>
  <c r="D6" i="7"/>
  <c r="F11" i="7"/>
  <c r="E11" i="7"/>
  <c r="C11" i="7"/>
  <c r="F19" i="7"/>
  <c r="E19" i="7"/>
  <c r="C19" i="7"/>
  <c r="F27" i="7"/>
  <c r="E27" i="7"/>
  <c r="C27" i="7"/>
  <c r="D30" i="7"/>
  <c r="F35" i="7"/>
  <c r="E35" i="7"/>
  <c r="C35" i="7"/>
  <c r="F43" i="7"/>
  <c r="E43" i="7"/>
  <c r="C43" i="7"/>
  <c r="F11" i="11"/>
  <c r="F11" i="12" s="1"/>
  <c r="F11" i="13" s="1"/>
  <c r="F11" i="14" s="1"/>
  <c r="F11" i="15" s="1"/>
  <c r="F11" i="16" s="1"/>
  <c r="F11" i="17" s="1"/>
  <c r="F11" i="18" s="1"/>
  <c r="F11" i="19" s="1"/>
  <c r="F11" i="10"/>
  <c r="D11" i="9"/>
  <c r="F19" i="11"/>
  <c r="F19" i="12" s="1"/>
  <c r="F19" i="13" s="1"/>
  <c r="F19" i="14" s="1"/>
  <c r="F19" i="15" s="1"/>
  <c r="F19" i="16" s="1"/>
  <c r="F19" i="17" s="1"/>
  <c r="F19" i="18" s="1"/>
  <c r="F19" i="19" s="1"/>
  <c r="F19" i="10"/>
  <c r="D19" i="9"/>
  <c r="F27" i="11"/>
  <c r="F27" i="12" s="1"/>
  <c r="F27" i="13" s="1"/>
  <c r="F27" i="14" s="1"/>
  <c r="F27" i="15" s="1"/>
  <c r="F27" i="16" s="1"/>
  <c r="F27" i="17" s="1"/>
  <c r="F27" i="18" s="1"/>
  <c r="F27" i="19" s="1"/>
  <c r="F27" i="10"/>
  <c r="D27" i="9"/>
  <c r="F35" i="11"/>
  <c r="F35" i="12" s="1"/>
  <c r="F35" i="13" s="1"/>
  <c r="F35" i="14" s="1"/>
  <c r="F35" i="15" s="1"/>
  <c r="F35" i="16" s="1"/>
  <c r="F35" i="17" s="1"/>
  <c r="F35" i="18" s="1"/>
  <c r="F35" i="19" s="1"/>
  <c r="F35" i="10"/>
  <c r="D35" i="9"/>
  <c r="F43" i="11"/>
  <c r="F43" i="12" s="1"/>
  <c r="F43" i="13" s="1"/>
  <c r="F43" i="14" s="1"/>
  <c r="F43" i="15" s="1"/>
  <c r="F43" i="16" s="1"/>
  <c r="F43" i="17" s="1"/>
  <c r="F43" i="18" s="1"/>
  <c r="F43" i="19" s="1"/>
  <c r="F43" i="10"/>
  <c r="D43" i="9"/>
  <c r="F51" i="11"/>
  <c r="F51" i="12" s="1"/>
  <c r="F51" i="13" s="1"/>
  <c r="F51" i="14" s="1"/>
  <c r="F51" i="15" s="1"/>
  <c r="F51" i="16" s="1"/>
  <c r="F51" i="17" s="1"/>
  <c r="F51" i="18" s="1"/>
  <c r="F51" i="19" s="1"/>
  <c r="F51" i="10"/>
  <c r="D51" i="9"/>
  <c r="F59" i="11"/>
  <c r="F59" i="12" s="1"/>
  <c r="F59" i="13" s="1"/>
  <c r="F59" i="14" s="1"/>
  <c r="F59" i="15" s="1"/>
  <c r="F59" i="16" s="1"/>
  <c r="F59" i="17" s="1"/>
  <c r="F59" i="18" s="1"/>
  <c r="F59" i="19" s="1"/>
  <c r="F59" i="10"/>
  <c r="D59" i="9"/>
  <c r="F67" i="11"/>
  <c r="F67" i="12" s="1"/>
  <c r="F67" i="13" s="1"/>
  <c r="F67" i="14" s="1"/>
  <c r="F67" i="15" s="1"/>
  <c r="F67" i="16" s="1"/>
  <c r="F67" i="17" s="1"/>
  <c r="F67" i="18" s="1"/>
  <c r="F67" i="19" s="1"/>
  <c r="F67" i="10"/>
  <c r="D67" i="9"/>
  <c r="E75" i="8"/>
  <c r="H75" i="8"/>
  <c r="E83" i="8"/>
  <c r="H83" i="8"/>
  <c r="E91" i="8"/>
  <c r="H91" i="8"/>
  <c r="D100" i="9"/>
  <c r="F100" i="11"/>
  <c r="F100" i="12" s="1"/>
  <c r="F100" i="13" s="1"/>
  <c r="F100" i="14" s="1"/>
  <c r="F100" i="15" s="1"/>
  <c r="F100" i="16" s="1"/>
  <c r="F100" i="17" s="1"/>
  <c r="F100" i="18" s="1"/>
  <c r="F100" i="19" s="1"/>
  <c r="F100" i="10"/>
  <c r="D115" i="9"/>
  <c r="F115" i="11"/>
  <c r="F115" i="12" s="1"/>
  <c r="F115" i="13" s="1"/>
  <c r="F115" i="14" s="1"/>
  <c r="F115" i="15" s="1"/>
  <c r="F115" i="16" s="1"/>
  <c r="F115" i="17" s="1"/>
  <c r="F115" i="18" s="1"/>
  <c r="F115" i="19" s="1"/>
  <c r="F115" i="10"/>
  <c r="E139" i="8"/>
  <c r="H139" i="8"/>
  <c r="E154" i="8"/>
  <c r="H154" i="8"/>
  <c r="I775" i="6"/>
  <c r="H775" i="6"/>
  <c r="I779" i="6"/>
  <c r="H779" i="6"/>
  <c r="I783" i="6"/>
  <c r="H783" i="6"/>
  <c r="I787" i="6"/>
  <c r="H787" i="6"/>
  <c r="I791" i="6"/>
  <c r="H791" i="6"/>
  <c r="I799" i="6"/>
  <c r="H799" i="6"/>
  <c r="F799" i="6"/>
  <c r="I807" i="6"/>
  <c r="H807" i="6"/>
  <c r="F807" i="6"/>
  <c r="I815" i="6"/>
  <c r="H815" i="6"/>
  <c r="F815" i="6"/>
  <c r="I823" i="6"/>
  <c r="H823" i="6"/>
  <c r="F823" i="6"/>
  <c r="I831" i="6"/>
  <c r="H831" i="6"/>
  <c r="F831" i="6"/>
  <c r="I839" i="6"/>
  <c r="H839" i="6"/>
  <c r="F839" i="6"/>
  <c r="I847" i="6"/>
  <c r="H847" i="6"/>
  <c r="F847" i="6"/>
  <c r="I855" i="6"/>
  <c r="H855" i="6"/>
  <c r="F855" i="6"/>
  <c r="I863" i="6"/>
  <c r="H863" i="6"/>
  <c r="F863" i="6"/>
  <c r="I871" i="6"/>
  <c r="H871" i="6"/>
  <c r="F871" i="6"/>
  <c r="F8" i="7"/>
  <c r="E8" i="7"/>
  <c r="C8" i="7"/>
  <c r="F24" i="7"/>
  <c r="E24" i="7"/>
  <c r="C24" i="7"/>
  <c r="F32" i="7"/>
  <c r="E32" i="7"/>
  <c r="C32" i="7"/>
  <c r="F10" i="11"/>
  <c r="F10" i="12" s="1"/>
  <c r="F10" i="13" s="1"/>
  <c r="F10" i="14" s="1"/>
  <c r="F10" i="15" s="1"/>
  <c r="F10" i="16" s="1"/>
  <c r="F10" i="17" s="1"/>
  <c r="F10" i="18" s="1"/>
  <c r="F10" i="19" s="1"/>
  <c r="F10" i="10"/>
  <c r="D10" i="9"/>
  <c r="F18" i="11"/>
  <c r="F18" i="12" s="1"/>
  <c r="F18" i="13" s="1"/>
  <c r="F18" i="14" s="1"/>
  <c r="F18" i="15" s="1"/>
  <c r="F18" i="16" s="1"/>
  <c r="F18" i="17" s="1"/>
  <c r="F18" i="18" s="1"/>
  <c r="F18" i="19" s="1"/>
  <c r="F18" i="10"/>
  <c r="D18" i="9"/>
  <c r="F26" i="11"/>
  <c r="F26" i="12" s="1"/>
  <c r="F26" i="13" s="1"/>
  <c r="F26" i="14" s="1"/>
  <c r="F26" i="15" s="1"/>
  <c r="F26" i="16" s="1"/>
  <c r="F26" i="17" s="1"/>
  <c r="F26" i="18" s="1"/>
  <c r="F26" i="19" s="1"/>
  <c r="F26" i="10"/>
  <c r="D26" i="9"/>
  <c r="F34" i="11"/>
  <c r="F34" i="12" s="1"/>
  <c r="F34" i="13" s="1"/>
  <c r="F34" i="14" s="1"/>
  <c r="F34" i="15" s="1"/>
  <c r="F34" i="16" s="1"/>
  <c r="F34" i="17" s="1"/>
  <c r="F34" i="18" s="1"/>
  <c r="F34" i="19" s="1"/>
  <c r="F34" i="10"/>
  <c r="D34" i="9"/>
  <c r="F42" i="11"/>
  <c r="F42" i="12" s="1"/>
  <c r="F42" i="13" s="1"/>
  <c r="F42" i="14" s="1"/>
  <c r="F42" i="15" s="1"/>
  <c r="F42" i="16" s="1"/>
  <c r="F42" i="17" s="1"/>
  <c r="F42" i="18" s="1"/>
  <c r="F42" i="19" s="1"/>
  <c r="F42" i="10"/>
  <c r="D42" i="9"/>
  <c r="F50" i="11"/>
  <c r="F50" i="12" s="1"/>
  <c r="F50" i="13" s="1"/>
  <c r="F50" i="14" s="1"/>
  <c r="F50" i="15" s="1"/>
  <c r="F50" i="16" s="1"/>
  <c r="F50" i="17" s="1"/>
  <c r="F50" i="18" s="1"/>
  <c r="F50" i="19" s="1"/>
  <c r="F50" i="10"/>
  <c r="D50" i="9"/>
  <c r="F58" i="11"/>
  <c r="F58" i="12" s="1"/>
  <c r="F58" i="13" s="1"/>
  <c r="F58" i="14" s="1"/>
  <c r="F58" i="15" s="1"/>
  <c r="F58" i="16" s="1"/>
  <c r="F58" i="17" s="1"/>
  <c r="F58" i="18" s="1"/>
  <c r="F58" i="19" s="1"/>
  <c r="F58" i="10"/>
  <c r="D58" i="9"/>
  <c r="F66" i="11"/>
  <c r="F66" i="12" s="1"/>
  <c r="F66" i="13" s="1"/>
  <c r="F66" i="14" s="1"/>
  <c r="F66" i="15" s="1"/>
  <c r="F66" i="16" s="1"/>
  <c r="F66" i="17" s="1"/>
  <c r="F66" i="18" s="1"/>
  <c r="F66" i="19" s="1"/>
  <c r="F66" i="10"/>
  <c r="D66" i="9"/>
  <c r="F75" i="11"/>
  <c r="F75" i="12" s="1"/>
  <c r="F75" i="13" s="1"/>
  <c r="F75" i="14" s="1"/>
  <c r="F75" i="15" s="1"/>
  <c r="F75" i="16" s="1"/>
  <c r="F75" i="17" s="1"/>
  <c r="F75" i="18" s="1"/>
  <c r="F75" i="19" s="1"/>
  <c r="F75" i="10"/>
  <c r="D75" i="9"/>
  <c r="F83" i="11"/>
  <c r="F83" i="12" s="1"/>
  <c r="F83" i="13" s="1"/>
  <c r="F83" i="14" s="1"/>
  <c r="F83" i="15" s="1"/>
  <c r="F83" i="16" s="1"/>
  <c r="F83" i="17" s="1"/>
  <c r="F83" i="18" s="1"/>
  <c r="F83" i="19" s="1"/>
  <c r="F83" i="10"/>
  <c r="D83" i="9"/>
  <c r="F91" i="11"/>
  <c r="F91" i="12" s="1"/>
  <c r="F91" i="13" s="1"/>
  <c r="F91" i="14" s="1"/>
  <c r="F91" i="15" s="1"/>
  <c r="F91" i="16" s="1"/>
  <c r="F91" i="17" s="1"/>
  <c r="F91" i="18" s="1"/>
  <c r="F91" i="19" s="1"/>
  <c r="F91" i="10"/>
  <c r="D91" i="9"/>
  <c r="E99" i="8"/>
  <c r="H99" i="8"/>
  <c r="E114" i="8"/>
  <c r="H114" i="8"/>
  <c r="F124" i="10"/>
  <c r="D124" i="9"/>
  <c r="F124" i="11"/>
  <c r="F124" i="12" s="1"/>
  <c r="F124" i="13" s="1"/>
  <c r="F124" i="14" s="1"/>
  <c r="F124" i="15" s="1"/>
  <c r="F124" i="16" s="1"/>
  <c r="F124" i="17" s="1"/>
  <c r="F124" i="18" s="1"/>
  <c r="F124" i="19" s="1"/>
  <c r="D139" i="9"/>
  <c r="F139" i="11"/>
  <c r="F139" i="12" s="1"/>
  <c r="F139" i="13" s="1"/>
  <c r="F139" i="14" s="1"/>
  <c r="F139" i="15" s="1"/>
  <c r="F139" i="16" s="1"/>
  <c r="F139" i="17" s="1"/>
  <c r="F139" i="18" s="1"/>
  <c r="F139" i="19" s="1"/>
  <c r="F139" i="10"/>
  <c r="E163" i="8"/>
  <c r="H163" i="8"/>
  <c r="E178" i="8"/>
  <c r="H178" i="8"/>
  <c r="E218" i="8"/>
  <c r="H218" i="8"/>
  <c r="F16" i="7"/>
  <c r="E16" i="7"/>
  <c r="C16" i="7"/>
  <c r="F40" i="7"/>
  <c r="E40" i="7"/>
  <c r="C40" i="7"/>
  <c r="F606" i="6"/>
  <c r="H608" i="6"/>
  <c r="F614" i="6"/>
  <c r="H616" i="6"/>
  <c r="F622" i="6"/>
  <c r="H624" i="6"/>
  <c r="F630" i="6"/>
  <c r="H632" i="6"/>
  <c r="F638" i="6"/>
  <c r="H640" i="6"/>
  <c r="F646" i="6"/>
  <c r="H648" i="6"/>
  <c r="F654" i="6"/>
  <c r="H656" i="6"/>
  <c r="F662" i="6"/>
  <c r="H664" i="6"/>
  <c r="F670" i="6"/>
  <c r="H672" i="6"/>
  <c r="F678" i="6"/>
  <c r="H680" i="6"/>
  <c r="F686" i="6"/>
  <c r="H688" i="6"/>
  <c r="F694" i="6"/>
  <c r="H696" i="6"/>
  <c r="F702" i="6"/>
  <c r="H704" i="6"/>
  <c r="F710" i="6"/>
  <c r="H712" i="6"/>
  <c r="F718" i="6"/>
  <c r="H720" i="6"/>
  <c r="F726" i="6"/>
  <c r="H728" i="6"/>
  <c r="F734" i="6"/>
  <c r="H736" i="6"/>
  <c r="F742" i="6"/>
  <c r="H744" i="6"/>
  <c r="F750" i="6"/>
  <c r="H752" i="6"/>
  <c r="F758" i="6"/>
  <c r="H760" i="6"/>
  <c r="F766" i="6"/>
  <c r="H768" i="6"/>
  <c r="I796" i="6"/>
  <c r="H796" i="6"/>
  <c r="F796" i="6"/>
  <c r="I804" i="6"/>
  <c r="H804" i="6"/>
  <c r="F804" i="6"/>
  <c r="I812" i="6"/>
  <c r="H812" i="6"/>
  <c r="F812" i="6"/>
  <c r="I820" i="6"/>
  <c r="H820" i="6"/>
  <c r="F820" i="6"/>
  <c r="I828" i="6"/>
  <c r="H828" i="6"/>
  <c r="F828" i="6"/>
  <c r="I836" i="6"/>
  <c r="H836" i="6"/>
  <c r="F836" i="6"/>
  <c r="I844" i="6"/>
  <c r="H844" i="6"/>
  <c r="F844" i="6"/>
  <c r="I852" i="6"/>
  <c r="H852" i="6"/>
  <c r="F852" i="6"/>
  <c r="I860" i="6"/>
  <c r="H860" i="6"/>
  <c r="F860" i="6"/>
  <c r="I868" i="6"/>
  <c r="H868" i="6"/>
  <c r="F868" i="6"/>
  <c r="F13" i="7"/>
  <c r="E13" i="7"/>
  <c r="C13" i="7"/>
  <c r="D16" i="7"/>
  <c r="F21" i="7"/>
  <c r="E21" i="7"/>
  <c r="C21" i="7"/>
  <c r="F29" i="7"/>
  <c r="E29" i="7"/>
  <c r="C29" i="7"/>
  <c r="F37" i="7"/>
  <c r="E37" i="7"/>
  <c r="C37" i="7"/>
  <c r="F45" i="7"/>
  <c r="E45" i="7"/>
  <c r="C45" i="7"/>
  <c r="F9" i="11"/>
  <c r="F9" i="12" s="1"/>
  <c r="F9" i="13" s="1"/>
  <c r="F9" i="14" s="1"/>
  <c r="F9" i="15" s="1"/>
  <c r="F9" i="16" s="1"/>
  <c r="F9" i="17" s="1"/>
  <c r="F9" i="18" s="1"/>
  <c r="F9" i="19" s="1"/>
  <c r="F9" i="10"/>
  <c r="D9" i="9"/>
  <c r="F17" i="11"/>
  <c r="F17" i="12" s="1"/>
  <c r="F17" i="13" s="1"/>
  <c r="F17" i="14" s="1"/>
  <c r="F17" i="15" s="1"/>
  <c r="F17" i="16" s="1"/>
  <c r="F17" i="17" s="1"/>
  <c r="F17" i="18" s="1"/>
  <c r="F17" i="19" s="1"/>
  <c r="F17" i="10"/>
  <c r="D17" i="9"/>
  <c r="F25" i="11"/>
  <c r="F25" i="12" s="1"/>
  <c r="F25" i="13" s="1"/>
  <c r="F25" i="14" s="1"/>
  <c r="F25" i="15" s="1"/>
  <c r="F25" i="16" s="1"/>
  <c r="F25" i="17" s="1"/>
  <c r="F25" i="18" s="1"/>
  <c r="F25" i="19" s="1"/>
  <c r="F25" i="10"/>
  <c r="D25" i="9"/>
  <c r="F33" i="11"/>
  <c r="F33" i="12" s="1"/>
  <c r="F33" i="13" s="1"/>
  <c r="F33" i="14" s="1"/>
  <c r="F33" i="15" s="1"/>
  <c r="F33" i="16" s="1"/>
  <c r="F33" i="17" s="1"/>
  <c r="F33" i="18" s="1"/>
  <c r="F33" i="19" s="1"/>
  <c r="F33" i="10"/>
  <c r="D33" i="9"/>
  <c r="F41" i="11"/>
  <c r="F41" i="12" s="1"/>
  <c r="F41" i="13" s="1"/>
  <c r="F41" i="14" s="1"/>
  <c r="F41" i="15" s="1"/>
  <c r="F41" i="16" s="1"/>
  <c r="F41" i="17" s="1"/>
  <c r="F41" i="18" s="1"/>
  <c r="F41" i="19" s="1"/>
  <c r="D41" i="9"/>
  <c r="F41" i="10"/>
  <c r="F49" i="11"/>
  <c r="F49" i="12" s="1"/>
  <c r="F49" i="13" s="1"/>
  <c r="F49" i="14" s="1"/>
  <c r="F49" i="15" s="1"/>
  <c r="F49" i="16" s="1"/>
  <c r="F49" i="17" s="1"/>
  <c r="F49" i="18" s="1"/>
  <c r="F49" i="19" s="1"/>
  <c r="F49" i="10"/>
  <c r="D49" i="9"/>
  <c r="F57" i="11"/>
  <c r="F57" i="12" s="1"/>
  <c r="F57" i="13" s="1"/>
  <c r="F57" i="14" s="1"/>
  <c r="F57" i="15" s="1"/>
  <c r="F57" i="16" s="1"/>
  <c r="F57" i="17" s="1"/>
  <c r="F57" i="18" s="1"/>
  <c r="F57" i="19" s="1"/>
  <c r="D57" i="9"/>
  <c r="F57" i="10"/>
  <c r="F65" i="11"/>
  <c r="F65" i="12" s="1"/>
  <c r="F65" i="13" s="1"/>
  <c r="F65" i="14" s="1"/>
  <c r="F65" i="15" s="1"/>
  <c r="F65" i="16" s="1"/>
  <c r="F65" i="17" s="1"/>
  <c r="F65" i="18" s="1"/>
  <c r="F65" i="19" s="1"/>
  <c r="F65" i="10"/>
  <c r="D65" i="9"/>
  <c r="D99" i="9"/>
  <c r="F99" i="11"/>
  <c r="F99" i="12" s="1"/>
  <c r="F99" i="13" s="1"/>
  <c r="F99" i="14" s="1"/>
  <c r="F99" i="15" s="1"/>
  <c r="F99" i="16" s="1"/>
  <c r="F99" i="17" s="1"/>
  <c r="F99" i="18" s="1"/>
  <c r="F99" i="19" s="1"/>
  <c r="F99" i="10"/>
  <c r="E123" i="8"/>
  <c r="H123" i="8"/>
  <c r="E138" i="8"/>
  <c r="H138" i="8"/>
  <c r="F148" i="10"/>
  <c r="D148" i="9"/>
  <c r="F148" i="11"/>
  <c r="F148" i="12" s="1"/>
  <c r="F148" i="13" s="1"/>
  <c r="F148" i="14" s="1"/>
  <c r="F148" i="15" s="1"/>
  <c r="F148" i="16" s="1"/>
  <c r="F148" i="17" s="1"/>
  <c r="F148" i="18" s="1"/>
  <c r="F148" i="19" s="1"/>
  <c r="E202" i="8"/>
  <c r="H202" i="8"/>
  <c r="I825" i="6"/>
  <c r="H825" i="6"/>
  <c r="F825" i="6"/>
  <c r="I873" i="6"/>
  <c r="H873" i="6"/>
  <c r="F873" i="6"/>
  <c r="F10" i="7"/>
  <c r="E10" i="7"/>
  <c r="C10" i="7"/>
  <c r="F34" i="7"/>
  <c r="E34" i="7"/>
  <c r="C34" i="7"/>
  <c r="F42" i="7"/>
  <c r="E42" i="7"/>
  <c r="C42" i="7"/>
  <c r="F8" i="11"/>
  <c r="F8" i="12" s="1"/>
  <c r="F8" i="13" s="1"/>
  <c r="F8" i="14" s="1"/>
  <c r="F8" i="15" s="1"/>
  <c r="F8" i="16" s="1"/>
  <c r="F8" i="17" s="1"/>
  <c r="F8" i="18" s="1"/>
  <c r="F8" i="19" s="1"/>
  <c r="F8" i="10"/>
  <c r="D8" i="9"/>
  <c r="F16" i="11"/>
  <c r="F16" i="12" s="1"/>
  <c r="F16" i="13" s="1"/>
  <c r="F16" i="14" s="1"/>
  <c r="F16" i="15" s="1"/>
  <c r="F16" i="16" s="1"/>
  <c r="F16" i="17" s="1"/>
  <c r="F16" i="18" s="1"/>
  <c r="F16" i="19" s="1"/>
  <c r="F16" i="10"/>
  <c r="D16" i="9"/>
  <c r="F24" i="11"/>
  <c r="F24" i="12" s="1"/>
  <c r="F24" i="13" s="1"/>
  <c r="F24" i="14" s="1"/>
  <c r="F24" i="15" s="1"/>
  <c r="F24" i="16" s="1"/>
  <c r="F24" i="17" s="1"/>
  <c r="F24" i="18" s="1"/>
  <c r="F24" i="19" s="1"/>
  <c r="F24" i="10"/>
  <c r="D24" i="9"/>
  <c r="F32" i="11"/>
  <c r="F32" i="12" s="1"/>
  <c r="F32" i="13" s="1"/>
  <c r="F32" i="14" s="1"/>
  <c r="F32" i="15" s="1"/>
  <c r="F32" i="16" s="1"/>
  <c r="F32" i="17" s="1"/>
  <c r="F32" i="18" s="1"/>
  <c r="F32" i="19" s="1"/>
  <c r="F32" i="10"/>
  <c r="D32" i="9"/>
  <c r="F40" i="11"/>
  <c r="F40" i="12" s="1"/>
  <c r="F40" i="13" s="1"/>
  <c r="F40" i="14" s="1"/>
  <c r="F40" i="15" s="1"/>
  <c r="F40" i="16" s="1"/>
  <c r="F40" i="17" s="1"/>
  <c r="F40" i="18" s="1"/>
  <c r="F40" i="19" s="1"/>
  <c r="F40" i="10"/>
  <c r="D40" i="9"/>
  <c r="F48" i="11"/>
  <c r="F48" i="12" s="1"/>
  <c r="F48" i="13" s="1"/>
  <c r="F48" i="14" s="1"/>
  <c r="F48" i="15" s="1"/>
  <c r="F48" i="16" s="1"/>
  <c r="F48" i="17" s="1"/>
  <c r="F48" i="18" s="1"/>
  <c r="F48" i="19" s="1"/>
  <c r="F48" i="10"/>
  <c r="D48" i="9"/>
  <c r="F56" i="11"/>
  <c r="F56" i="12" s="1"/>
  <c r="F56" i="13" s="1"/>
  <c r="F56" i="14" s="1"/>
  <c r="F56" i="15" s="1"/>
  <c r="F56" i="16" s="1"/>
  <c r="F56" i="17" s="1"/>
  <c r="F56" i="18" s="1"/>
  <c r="F56" i="19" s="1"/>
  <c r="F56" i="10"/>
  <c r="D56" i="9"/>
  <c r="F64" i="11"/>
  <c r="F64" i="12" s="1"/>
  <c r="F64" i="13" s="1"/>
  <c r="F64" i="14" s="1"/>
  <c r="F64" i="15" s="1"/>
  <c r="F64" i="16" s="1"/>
  <c r="F64" i="17" s="1"/>
  <c r="F64" i="18" s="1"/>
  <c r="F64" i="19" s="1"/>
  <c r="F64" i="10"/>
  <c r="D64" i="9"/>
  <c r="F108" i="10"/>
  <c r="D108" i="9"/>
  <c r="F108" i="11"/>
  <c r="F108" i="12" s="1"/>
  <c r="F108" i="13" s="1"/>
  <c r="F108" i="14" s="1"/>
  <c r="F108" i="15" s="1"/>
  <c r="F108" i="16" s="1"/>
  <c r="F108" i="17" s="1"/>
  <c r="F108" i="18" s="1"/>
  <c r="F108" i="19" s="1"/>
  <c r="D123" i="9"/>
  <c r="F123" i="11"/>
  <c r="F123" i="12" s="1"/>
  <c r="F123" i="13" s="1"/>
  <c r="F123" i="14" s="1"/>
  <c r="F123" i="15" s="1"/>
  <c r="F123" i="16" s="1"/>
  <c r="F123" i="17" s="1"/>
  <c r="F123" i="18" s="1"/>
  <c r="F123" i="19" s="1"/>
  <c r="F123" i="10"/>
  <c r="E147" i="8"/>
  <c r="H147" i="8"/>
  <c r="E162" i="8"/>
  <c r="H162" i="8"/>
  <c r="I778" i="6"/>
  <c r="H778" i="6"/>
  <c r="I786" i="6"/>
  <c r="H786" i="6"/>
  <c r="I793" i="6"/>
  <c r="H793" i="6"/>
  <c r="F793" i="6"/>
  <c r="I801" i="6"/>
  <c r="H801" i="6"/>
  <c r="F801" i="6"/>
  <c r="I809" i="6"/>
  <c r="H809" i="6"/>
  <c r="F809" i="6"/>
  <c r="I817" i="6"/>
  <c r="H817" i="6"/>
  <c r="F817" i="6"/>
  <c r="I833" i="6"/>
  <c r="H833" i="6"/>
  <c r="F833" i="6"/>
  <c r="F26" i="7"/>
  <c r="E26" i="7"/>
  <c r="C26" i="7"/>
  <c r="H606" i="6"/>
  <c r="F612" i="6"/>
  <c r="H614" i="6"/>
  <c r="F620" i="6"/>
  <c r="H622" i="6"/>
  <c r="F628" i="6"/>
  <c r="H630" i="6"/>
  <c r="F636" i="6"/>
  <c r="H638" i="6"/>
  <c r="F644" i="6"/>
  <c r="H646" i="6"/>
  <c r="F652" i="6"/>
  <c r="H654" i="6"/>
  <c r="F660" i="6"/>
  <c r="H662" i="6"/>
  <c r="F668" i="6"/>
  <c r="H670" i="6"/>
  <c r="F676" i="6"/>
  <c r="H678" i="6"/>
  <c r="F684" i="6"/>
  <c r="H686" i="6"/>
  <c r="F692" i="6"/>
  <c r="H694" i="6"/>
  <c r="F700" i="6"/>
  <c r="H702" i="6"/>
  <c r="F708" i="6"/>
  <c r="H710" i="6"/>
  <c r="F716" i="6"/>
  <c r="H718" i="6"/>
  <c r="F724" i="6"/>
  <c r="H726" i="6"/>
  <c r="F732" i="6"/>
  <c r="H734" i="6"/>
  <c r="F740" i="6"/>
  <c r="H742" i="6"/>
  <c r="F748" i="6"/>
  <c r="H750" i="6"/>
  <c r="F756" i="6"/>
  <c r="H758" i="6"/>
  <c r="F764" i="6"/>
  <c r="H766" i="6"/>
  <c r="F772" i="6"/>
  <c r="I798" i="6"/>
  <c r="H798" i="6"/>
  <c r="F798" i="6"/>
  <c r="I806" i="6"/>
  <c r="H806" i="6"/>
  <c r="F806" i="6"/>
  <c r="I814" i="6"/>
  <c r="H814" i="6"/>
  <c r="F814" i="6"/>
  <c r="I822" i="6"/>
  <c r="H822" i="6"/>
  <c r="F822" i="6"/>
  <c r="I830" i="6"/>
  <c r="H830" i="6"/>
  <c r="F830" i="6"/>
  <c r="I838" i="6"/>
  <c r="H838" i="6"/>
  <c r="F838" i="6"/>
  <c r="I846" i="6"/>
  <c r="H846" i="6"/>
  <c r="F846" i="6"/>
  <c r="I854" i="6"/>
  <c r="H854" i="6"/>
  <c r="F854" i="6"/>
  <c r="I862" i="6"/>
  <c r="H862" i="6"/>
  <c r="F862" i="6"/>
  <c r="I870" i="6"/>
  <c r="H870" i="6"/>
  <c r="F870" i="6"/>
  <c r="F7" i="7"/>
  <c r="E7" i="7"/>
  <c r="C7" i="7"/>
  <c r="F15" i="7"/>
  <c r="E15" i="7"/>
  <c r="C15" i="7"/>
  <c r="F23" i="7"/>
  <c r="E23" i="7"/>
  <c r="C23" i="7"/>
  <c r="F31" i="7"/>
  <c r="E31" i="7"/>
  <c r="C31" i="7"/>
  <c r="F39" i="7"/>
  <c r="E39" i="7"/>
  <c r="C39" i="7"/>
  <c r="F47" i="7"/>
  <c r="E47" i="7"/>
  <c r="C47" i="7"/>
  <c r="F7" i="11"/>
  <c r="F7" i="12" s="1"/>
  <c r="F7" i="13" s="1"/>
  <c r="F7" i="14" s="1"/>
  <c r="F7" i="15" s="1"/>
  <c r="F7" i="16" s="1"/>
  <c r="F7" i="17" s="1"/>
  <c r="F7" i="18" s="1"/>
  <c r="F7" i="19" s="1"/>
  <c r="F7" i="10"/>
  <c r="D7" i="9"/>
  <c r="F15" i="11"/>
  <c r="F15" i="12" s="1"/>
  <c r="F15" i="13" s="1"/>
  <c r="F15" i="14" s="1"/>
  <c r="F15" i="15" s="1"/>
  <c r="F15" i="16" s="1"/>
  <c r="F15" i="17" s="1"/>
  <c r="F15" i="18" s="1"/>
  <c r="F15" i="19" s="1"/>
  <c r="F15" i="10"/>
  <c r="D15" i="9"/>
  <c r="F23" i="11"/>
  <c r="F23" i="12" s="1"/>
  <c r="F23" i="13" s="1"/>
  <c r="F23" i="14" s="1"/>
  <c r="F23" i="15" s="1"/>
  <c r="F23" i="16" s="1"/>
  <c r="F23" i="17" s="1"/>
  <c r="F23" i="18" s="1"/>
  <c r="F23" i="19" s="1"/>
  <c r="F23" i="10"/>
  <c r="D23" i="9"/>
  <c r="F31" i="11"/>
  <c r="F31" i="12" s="1"/>
  <c r="F31" i="13" s="1"/>
  <c r="F31" i="14" s="1"/>
  <c r="F31" i="15" s="1"/>
  <c r="F31" i="16" s="1"/>
  <c r="F31" i="17" s="1"/>
  <c r="F31" i="18" s="1"/>
  <c r="F31" i="19" s="1"/>
  <c r="F31" i="10"/>
  <c r="D31" i="9"/>
  <c r="F39" i="11"/>
  <c r="F39" i="12" s="1"/>
  <c r="F39" i="13" s="1"/>
  <c r="F39" i="14" s="1"/>
  <c r="F39" i="15" s="1"/>
  <c r="F39" i="16" s="1"/>
  <c r="F39" i="17" s="1"/>
  <c r="F39" i="18" s="1"/>
  <c r="F39" i="19" s="1"/>
  <c r="F39" i="10"/>
  <c r="D39" i="9"/>
  <c r="F47" i="11"/>
  <c r="F47" i="12" s="1"/>
  <c r="F47" i="13" s="1"/>
  <c r="F47" i="14" s="1"/>
  <c r="F47" i="15" s="1"/>
  <c r="F47" i="16" s="1"/>
  <c r="F47" i="17" s="1"/>
  <c r="F47" i="18" s="1"/>
  <c r="F47" i="19" s="1"/>
  <c r="F47" i="10"/>
  <c r="D47" i="9"/>
  <c r="F55" i="11"/>
  <c r="F55" i="12" s="1"/>
  <c r="F55" i="13" s="1"/>
  <c r="F55" i="14" s="1"/>
  <c r="F55" i="15" s="1"/>
  <c r="F55" i="16" s="1"/>
  <c r="F55" i="17" s="1"/>
  <c r="F55" i="18" s="1"/>
  <c r="F55" i="19" s="1"/>
  <c r="F55" i="10"/>
  <c r="D55" i="9"/>
  <c r="F63" i="11"/>
  <c r="F63" i="12" s="1"/>
  <c r="F63" i="13" s="1"/>
  <c r="F63" i="14" s="1"/>
  <c r="F63" i="15" s="1"/>
  <c r="F63" i="16" s="1"/>
  <c r="F63" i="17" s="1"/>
  <c r="F63" i="18" s="1"/>
  <c r="F63" i="19" s="1"/>
  <c r="F63" i="10"/>
  <c r="D63" i="9"/>
  <c r="H98" i="8"/>
  <c r="E107" i="8"/>
  <c r="H107" i="8"/>
  <c r="E122" i="8"/>
  <c r="H122" i="8"/>
  <c r="F132" i="10"/>
  <c r="D132" i="9"/>
  <c r="F132" i="11"/>
  <c r="F132" i="12" s="1"/>
  <c r="F132" i="13" s="1"/>
  <c r="F132" i="14" s="1"/>
  <c r="F132" i="15" s="1"/>
  <c r="F132" i="16" s="1"/>
  <c r="F132" i="17" s="1"/>
  <c r="F132" i="18" s="1"/>
  <c r="F132" i="19" s="1"/>
  <c r="D147" i="9"/>
  <c r="F147" i="11"/>
  <c r="F147" i="12" s="1"/>
  <c r="F147" i="13" s="1"/>
  <c r="F147" i="14" s="1"/>
  <c r="F147" i="15" s="1"/>
  <c r="F147" i="16" s="1"/>
  <c r="F147" i="17" s="1"/>
  <c r="F147" i="18" s="1"/>
  <c r="F147" i="19" s="1"/>
  <c r="F147" i="10"/>
  <c r="E171" i="8"/>
  <c r="H171" i="8"/>
  <c r="E186" i="8"/>
  <c r="H186" i="8"/>
  <c r="I774" i="6"/>
  <c r="H774" i="6"/>
  <c r="I782" i="6"/>
  <c r="H782" i="6"/>
  <c r="I790" i="6"/>
  <c r="H790" i="6"/>
  <c r="I841" i="6"/>
  <c r="H841" i="6"/>
  <c r="F841" i="6"/>
  <c r="I849" i="6"/>
  <c r="H849" i="6"/>
  <c r="F849" i="6"/>
  <c r="I857" i="6"/>
  <c r="H857" i="6"/>
  <c r="F857" i="6"/>
  <c r="I865" i="6"/>
  <c r="H865" i="6"/>
  <c r="F865" i="6"/>
  <c r="F18" i="7"/>
  <c r="E18" i="7"/>
  <c r="C18" i="7"/>
  <c r="F611" i="6"/>
  <c r="F619" i="6"/>
  <c r="F627" i="6"/>
  <c r="F635" i="6"/>
  <c r="F643" i="6"/>
  <c r="F651" i="6"/>
  <c r="F659" i="6"/>
  <c r="F667" i="6"/>
  <c r="F675" i="6"/>
  <c r="F683" i="6"/>
  <c r="F691" i="6"/>
  <c r="F699" i="6"/>
  <c r="F707" i="6"/>
  <c r="F715" i="6"/>
  <c r="F723" i="6"/>
  <c r="F731" i="6"/>
  <c r="F739" i="6"/>
  <c r="F747" i="6"/>
  <c r="F755" i="6"/>
  <c r="F763" i="6"/>
  <c r="F771" i="6"/>
  <c r="I777" i="6"/>
  <c r="H777" i="6"/>
  <c r="I781" i="6"/>
  <c r="H781" i="6"/>
  <c r="I785" i="6"/>
  <c r="H785" i="6"/>
  <c r="I789" i="6"/>
  <c r="H789" i="6"/>
  <c r="I795" i="6"/>
  <c r="H795" i="6"/>
  <c r="F795" i="6"/>
  <c r="I803" i="6"/>
  <c r="H803" i="6"/>
  <c r="F803" i="6"/>
  <c r="I811" i="6"/>
  <c r="H811" i="6"/>
  <c r="F811" i="6"/>
  <c r="I819" i="6"/>
  <c r="H819" i="6"/>
  <c r="F819" i="6"/>
  <c r="I827" i="6"/>
  <c r="H827" i="6"/>
  <c r="F827" i="6"/>
  <c r="I835" i="6"/>
  <c r="H835" i="6"/>
  <c r="F835" i="6"/>
  <c r="I843" i="6"/>
  <c r="H843" i="6"/>
  <c r="F843" i="6"/>
  <c r="I851" i="6"/>
  <c r="H851" i="6"/>
  <c r="F851" i="6"/>
  <c r="I859" i="6"/>
  <c r="H859" i="6"/>
  <c r="F859" i="6"/>
  <c r="I867" i="6"/>
  <c r="H867" i="6"/>
  <c r="F867" i="6"/>
  <c r="F12" i="7"/>
  <c r="E12" i="7"/>
  <c r="C12" i="7"/>
  <c r="F20" i="7"/>
  <c r="E20" i="7"/>
  <c r="C20" i="7"/>
  <c r="F28" i="7"/>
  <c r="E28" i="7"/>
  <c r="C28" i="7"/>
  <c r="F36" i="7"/>
  <c r="E36" i="7"/>
  <c r="C36" i="7"/>
  <c r="F44" i="7"/>
  <c r="E44" i="7"/>
  <c r="C44" i="7"/>
  <c r="F6" i="10"/>
  <c r="F6" i="11" s="1"/>
  <c r="F6" i="12" s="1"/>
  <c r="F6" i="13" s="1"/>
  <c r="F6" i="14" s="1"/>
  <c r="F6" i="15" s="1"/>
  <c r="F6" i="16" s="1"/>
  <c r="F6" i="17" s="1"/>
  <c r="F6" i="18" s="1"/>
  <c r="F6" i="19" s="1"/>
  <c r="D6" i="9"/>
  <c r="F14" i="11"/>
  <c r="F14" i="12" s="1"/>
  <c r="F14" i="13" s="1"/>
  <c r="F14" i="14" s="1"/>
  <c r="F14" i="15" s="1"/>
  <c r="F14" i="16" s="1"/>
  <c r="F14" i="17" s="1"/>
  <c r="F14" i="18" s="1"/>
  <c r="F14" i="19" s="1"/>
  <c r="F14" i="10"/>
  <c r="D14" i="9"/>
  <c r="F22" i="11"/>
  <c r="F22" i="12" s="1"/>
  <c r="F22" i="13" s="1"/>
  <c r="F22" i="14" s="1"/>
  <c r="F22" i="15" s="1"/>
  <c r="F22" i="16" s="1"/>
  <c r="F22" i="17" s="1"/>
  <c r="F22" i="18" s="1"/>
  <c r="F22" i="19" s="1"/>
  <c r="F22" i="10"/>
  <c r="D22" i="9"/>
  <c r="F30" i="11"/>
  <c r="F30" i="12" s="1"/>
  <c r="F30" i="13" s="1"/>
  <c r="F30" i="14" s="1"/>
  <c r="F30" i="15" s="1"/>
  <c r="F30" i="16" s="1"/>
  <c r="F30" i="17" s="1"/>
  <c r="F30" i="18" s="1"/>
  <c r="F30" i="19" s="1"/>
  <c r="F30" i="10"/>
  <c r="D30" i="9"/>
  <c r="F38" i="11"/>
  <c r="F38" i="12" s="1"/>
  <c r="F38" i="13" s="1"/>
  <c r="F38" i="14" s="1"/>
  <c r="F38" i="15" s="1"/>
  <c r="F38" i="16" s="1"/>
  <c r="F38" i="17" s="1"/>
  <c r="F38" i="18" s="1"/>
  <c r="F38" i="19" s="1"/>
  <c r="F38" i="10"/>
  <c r="D38" i="9"/>
  <c r="F46" i="11"/>
  <c r="F46" i="12" s="1"/>
  <c r="F46" i="13" s="1"/>
  <c r="F46" i="14" s="1"/>
  <c r="F46" i="15" s="1"/>
  <c r="F46" i="16" s="1"/>
  <c r="F46" i="17" s="1"/>
  <c r="F46" i="18" s="1"/>
  <c r="F46" i="19" s="1"/>
  <c r="F46" i="10"/>
  <c r="D46" i="9"/>
  <c r="F54" i="11"/>
  <c r="F54" i="12" s="1"/>
  <c r="F54" i="13" s="1"/>
  <c r="F54" i="14" s="1"/>
  <c r="F54" i="15" s="1"/>
  <c r="F54" i="16" s="1"/>
  <c r="F54" i="17" s="1"/>
  <c r="F54" i="18" s="1"/>
  <c r="F54" i="19" s="1"/>
  <c r="F54" i="10"/>
  <c r="D54" i="9"/>
  <c r="F62" i="11"/>
  <c r="F62" i="12" s="1"/>
  <c r="F62" i="13" s="1"/>
  <c r="F62" i="14" s="1"/>
  <c r="F62" i="15" s="1"/>
  <c r="F62" i="16" s="1"/>
  <c r="F62" i="17" s="1"/>
  <c r="F62" i="18" s="1"/>
  <c r="F62" i="19" s="1"/>
  <c r="F62" i="10"/>
  <c r="D62" i="9"/>
  <c r="F73" i="11"/>
  <c r="F73" i="12" s="1"/>
  <c r="F73" i="13" s="1"/>
  <c r="F73" i="14" s="1"/>
  <c r="F73" i="15" s="1"/>
  <c r="F73" i="16" s="1"/>
  <c r="F73" i="17" s="1"/>
  <c r="F73" i="18" s="1"/>
  <c r="F73" i="19" s="1"/>
  <c r="F73" i="10"/>
  <c r="D73" i="9"/>
  <c r="F81" i="11"/>
  <c r="F81" i="12" s="1"/>
  <c r="F81" i="13" s="1"/>
  <c r="F81" i="14" s="1"/>
  <c r="F81" i="15" s="1"/>
  <c r="F81" i="16" s="1"/>
  <c r="F81" i="17" s="1"/>
  <c r="F81" i="18" s="1"/>
  <c r="F81" i="19" s="1"/>
  <c r="F81" i="10"/>
  <c r="D81" i="9"/>
  <c r="F89" i="11"/>
  <c r="F89" i="12" s="1"/>
  <c r="F89" i="13" s="1"/>
  <c r="F89" i="14" s="1"/>
  <c r="F89" i="15" s="1"/>
  <c r="F89" i="16" s="1"/>
  <c r="F89" i="17" s="1"/>
  <c r="F89" i="18" s="1"/>
  <c r="F89" i="19" s="1"/>
  <c r="F89" i="10"/>
  <c r="D89" i="9"/>
  <c r="D97" i="9"/>
  <c r="F97" i="11"/>
  <c r="F97" i="12" s="1"/>
  <c r="F97" i="13" s="1"/>
  <c r="F97" i="14" s="1"/>
  <c r="F97" i="15" s="1"/>
  <c r="F97" i="16" s="1"/>
  <c r="F97" i="17" s="1"/>
  <c r="F97" i="18" s="1"/>
  <c r="F97" i="19" s="1"/>
  <c r="F97" i="10"/>
  <c r="D107" i="9"/>
  <c r="F107" i="11"/>
  <c r="F107" i="12" s="1"/>
  <c r="F107" i="13" s="1"/>
  <c r="F107" i="14" s="1"/>
  <c r="F107" i="15" s="1"/>
  <c r="F107" i="16" s="1"/>
  <c r="F107" i="17" s="1"/>
  <c r="F107" i="18" s="1"/>
  <c r="F107" i="19" s="1"/>
  <c r="F107" i="10"/>
  <c r="E131" i="8"/>
  <c r="H131" i="8"/>
  <c r="E146" i="8"/>
  <c r="H146" i="8"/>
  <c r="E210" i="8"/>
  <c r="H210" i="8"/>
  <c r="E226" i="8"/>
  <c r="H226" i="8"/>
  <c r="I808" i="6"/>
  <c r="H808" i="6"/>
  <c r="F808" i="6"/>
  <c r="I832" i="6"/>
  <c r="H832" i="6"/>
  <c r="F832" i="6"/>
  <c r="I856" i="6"/>
  <c r="H856" i="6"/>
  <c r="F856" i="6"/>
  <c r="F25" i="7"/>
  <c r="E25" i="7"/>
  <c r="C25" i="7"/>
  <c r="F13" i="11"/>
  <c r="F13" i="12" s="1"/>
  <c r="F13" i="13" s="1"/>
  <c r="F13" i="14" s="1"/>
  <c r="F13" i="15" s="1"/>
  <c r="F13" i="16" s="1"/>
  <c r="F13" i="17" s="1"/>
  <c r="F13" i="18" s="1"/>
  <c r="F13" i="19" s="1"/>
  <c r="F13" i="10"/>
  <c r="D13" i="9"/>
  <c r="F21" i="11"/>
  <c r="F21" i="12" s="1"/>
  <c r="F21" i="13" s="1"/>
  <c r="F21" i="14" s="1"/>
  <c r="F21" i="15" s="1"/>
  <c r="F21" i="16" s="1"/>
  <c r="F21" i="17" s="1"/>
  <c r="F21" i="18" s="1"/>
  <c r="F21" i="19" s="1"/>
  <c r="D21" i="9"/>
  <c r="F21" i="10"/>
  <c r="F29" i="11"/>
  <c r="F29" i="12" s="1"/>
  <c r="F29" i="13" s="1"/>
  <c r="F29" i="14" s="1"/>
  <c r="F29" i="15" s="1"/>
  <c r="F29" i="16" s="1"/>
  <c r="F29" i="17" s="1"/>
  <c r="F29" i="18" s="1"/>
  <c r="F29" i="19" s="1"/>
  <c r="F29" i="10"/>
  <c r="D29" i="9"/>
  <c r="F37" i="11"/>
  <c r="F37" i="12" s="1"/>
  <c r="F37" i="13" s="1"/>
  <c r="F37" i="14" s="1"/>
  <c r="F37" i="15" s="1"/>
  <c r="F37" i="16" s="1"/>
  <c r="F37" i="17" s="1"/>
  <c r="F37" i="18" s="1"/>
  <c r="F37" i="19" s="1"/>
  <c r="F37" i="10"/>
  <c r="D37" i="9"/>
  <c r="F45" i="11"/>
  <c r="F45" i="12" s="1"/>
  <c r="F45" i="13" s="1"/>
  <c r="F45" i="14" s="1"/>
  <c r="F45" i="15" s="1"/>
  <c r="F45" i="16" s="1"/>
  <c r="F45" i="17" s="1"/>
  <c r="F45" i="18" s="1"/>
  <c r="F45" i="19" s="1"/>
  <c r="F45" i="10"/>
  <c r="D45" i="9"/>
  <c r="F53" i="11"/>
  <c r="F53" i="12" s="1"/>
  <c r="F53" i="13" s="1"/>
  <c r="F53" i="14" s="1"/>
  <c r="F53" i="15" s="1"/>
  <c r="F53" i="16" s="1"/>
  <c r="F53" i="17" s="1"/>
  <c r="F53" i="18" s="1"/>
  <c r="F53" i="19" s="1"/>
  <c r="F53" i="10"/>
  <c r="D53" i="9"/>
  <c r="F61" i="11"/>
  <c r="F61" i="12" s="1"/>
  <c r="F61" i="13" s="1"/>
  <c r="F61" i="14" s="1"/>
  <c r="F61" i="15" s="1"/>
  <c r="F61" i="16" s="1"/>
  <c r="F61" i="17" s="1"/>
  <c r="F61" i="18" s="1"/>
  <c r="F61" i="19" s="1"/>
  <c r="F61" i="10"/>
  <c r="D61" i="9"/>
  <c r="F68" i="11"/>
  <c r="F68" i="12" s="1"/>
  <c r="F68" i="13" s="1"/>
  <c r="F68" i="14" s="1"/>
  <c r="F68" i="15" s="1"/>
  <c r="F68" i="16" s="1"/>
  <c r="F68" i="17" s="1"/>
  <c r="F68" i="18" s="1"/>
  <c r="F68" i="19" s="1"/>
  <c r="F68" i="10"/>
  <c r="D68" i="9"/>
  <c r="E72" i="8"/>
  <c r="H72" i="8"/>
  <c r="F76" i="11"/>
  <c r="F76" i="12" s="1"/>
  <c r="F76" i="13" s="1"/>
  <c r="F76" i="14" s="1"/>
  <c r="F76" i="15" s="1"/>
  <c r="F76" i="16" s="1"/>
  <c r="F76" i="17" s="1"/>
  <c r="F76" i="18" s="1"/>
  <c r="F76" i="19" s="1"/>
  <c r="F76" i="10"/>
  <c r="D76" i="9"/>
  <c r="E80" i="8"/>
  <c r="H80" i="8"/>
  <c r="F84" i="11"/>
  <c r="F84" i="12" s="1"/>
  <c r="F84" i="13" s="1"/>
  <c r="F84" i="14" s="1"/>
  <c r="F84" i="15" s="1"/>
  <c r="F84" i="16" s="1"/>
  <c r="F84" i="17" s="1"/>
  <c r="F84" i="18" s="1"/>
  <c r="F84" i="19" s="1"/>
  <c r="F84" i="10"/>
  <c r="D84" i="9"/>
  <c r="E88" i="8"/>
  <c r="H88" i="8"/>
  <c r="F92" i="11"/>
  <c r="F92" i="12" s="1"/>
  <c r="F92" i="13" s="1"/>
  <c r="F92" i="14" s="1"/>
  <c r="F92" i="15" s="1"/>
  <c r="F92" i="16" s="1"/>
  <c r="F92" i="17" s="1"/>
  <c r="F92" i="18" s="1"/>
  <c r="F92" i="19" s="1"/>
  <c r="F92" i="10"/>
  <c r="D92" i="9"/>
  <c r="E96" i="8"/>
  <c r="H96" i="8"/>
  <c r="E106" i="8"/>
  <c r="H106" i="8"/>
  <c r="F116" i="10"/>
  <c r="D116" i="9"/>
  <c r="F116" i="11"/>
  <c r="F116" i="12" s="1"/>
  <c r="F116" i="13" s="1"/>
  <c r="F116" i="14" s="1"/>
  <c r="F116" i="15" s="1"/>
  <c r="F116" i="16" s="1"/>
  <c r="F116" i="17" s="1"/>
  <c r="F116" i="18" s="1"/>
  <c r="F116" i="19" s="1"/>
  <c r="D131" i="9"/>
  <c r="F131" i="11"/>
  <c r="F131" i="12" s="1"/>
  <c r="F131" i="13" s="1"/>
  <c r="F131" i="14" s="1"/>
  <c r="F131" i="15" s="1"/>
  <c r="F131" i="16" s="1"/>
  <c r="F131" i="17" s="1"/>
  <c r="F131" i="18" s="1"/>
  <c r="F131" i="19" s="1"/>
  <c r="F131" i="10"/>
  <c r="E155" i="8"/>
  <c r="H155" i="8"/>
  <c r="E170" i="8"/>
  <c r="H170" i="8"/>
  <c r="F74" i="11"/>
  <c r="F74" i="12" s="1"/>
  <c r="F74" i="13" s="1"/>
  <c r="F74" i="14" s="1"/>
  <c r="F74" i="15" s="1"/>
  <c r="F74" i="16" s="1"/>
  <c r="F74" i="17" s="1"/>
  <c r="F74" i="18" s="1"/>
  <c r="F74" i="19" s="1"/>
  <c r="F74" i="10"/>
  <c r="D74" i="9"/>
  <c r="F82" i="11"/>
  <c r="F82" i="12" s="1"/>
  <c r="F82" i="13" s="1"/>
  <c r="F82" i="14" s="1"/>
  <c r="F82" i="15" s="1"/>
  <c r="F82" i="16" s="1"/>
  <c r="F82" i="17" s="1"/>
  <c r="F82" i="18" s="1"/>
  <c r="F82" i="19" s="1"/>
  <c r="F82" i="10"/>
  <c r="D82" i="9"/>
  <c r="F90" i="11"/>
  <c r="F90" i="12" s="1"/>
  <c r="F90" i="13" s="1"/>
  <c r="F90" i="14" s="1"/>
  <c r="F90" i="15" s="1"/>
  <c r="F90" i="16" s="1"/>
  <c r="F90" i="17" s="1"/>
  <c r="F90" i="18" s="1"/>
  <c r="F90" i="19" s="1"/>
  <c r="F90" i="10"/>
  <c r="D90" i="9"/>
  <c r="D98" i="9"/>
  <c r="F98" i="11"/>
  <c r="F98" i="12" s="1"/>
  <c r="F98" i="13" s="1"/>
  <c r="F98" i="14" s="1"/>
  <c r="F98" i="15" s="1"/>
  <c r="F98" i="16" s="1"/>
  <c r="F98" i="17" s="1"/>
  <c r="F98" i="18" s="1"/>
  <c r="F98" i="19" s="1"/>
  <c r="F98" i="10"/>
  <c r="F106" i="10"/>
  <c r="D106" i="9"/>
  <c r="F106" i="11"/>
  <c r="F106" i="12" s="1"/>
  <c r="F106" i="13" s="1"/>
  <c r="F106" i="14" s="1"/>
  <c r="F106" i="15" s="1"/>
  <c r="F106" i="16" s="1"/>
  <c r="F106" i="17" s="1"/>
  <c r="F106" i="18" s="1"/>
  <c r="F106" i="19" s="1"/>
  <c r="F114" i="10"/>
  <c r="D114" i="9"/>
  <c r="F114" i="11"/>
  <c r="F114" i="12" s="1"/>
  <c r="F114" i="13" s="1"/>
  <c r="F114" i="14" s="1"/>
  <c r="F114" i="15" s="1"/>
  <c r="F114" i="16" s="1"/>
  <c r="F114" i="17" s="1"/>
  <c r="F114" i="18" s="1"/>
  <c r="F114" i="19" s="1"/>
  <c r="F122" i="10"/>
  <c r="D122" i="9"/>
  <c r="F122" i="11"/>
  <c r="F122" i="12" s="1"/>
  <c r="F122" i="13" s="1"/>
  <c r="F122" i="14" s="1"/>
  <c r="F122" i="15" s="1"/>
  <c r="F122" i="16" s="1"/>
  <c r="F122" i="17" s="1"/>
  <c r="F122" i="18" s="1"/>
  <c r="F122" i="19" s="1"/>
  <c r="F130" i="10"/>
  <c r="D130" i="9"/>
  <c r="F130" i="11"/>
  <c r="F130" i="12" s="1"/>
  <c r="F130" i="13" s="1"/>
  <c r="F130" i="14" s="1"/>
  <c r="F130" i="15" s="1"/>
  <c r="F130" i="16" s="1"/>
  <c r="F130" i="17" s="1"/>
  <c r="F130" i="18" s="1"/>
  <c r="F130" i="19" s="1"/>
  <c r="F138" i="10"/>
  <c r="D138" i="9"/>
  <c r="F138" i="11"/>
  <c r="F138" i="12" s="1"/>
  <c r="F138" i="13" s="1"/>
  <c r="F138" i="14" s="1"/>
  <c r="F138" i="15" s="1"/>
  <c r="F138" i="16" s="1"/>
  <c r="F138" i="17" s="1"/>
  <c r="F138" i="18" s="1"/>
  <c r="F138" i="19" s="1"/>
  <c r="F146" i="10"/>
  <c r="D146" i="9"/>
  <c r="F146" i="11"/>
  <c r="F146" i="12" s="1"/>
  <c r="F146" i="13" s="1"/>
  <c r="F146" i="14" s="1"/>
  <c r="F146" i="15" s="1"/>
  <c r="F146" i="16" s="1"/>
  <c r="F146" i="17" s="1"/>
  <c r="F146" i="18" s="1"/>
  <c r="F146" i="19" s="1"/>
  <c r="H179" i="8"/>
  <c r="H187" i="8"/>
  <c r="H195" i="8"/>
  <c r="H203" i="8"/>
  <c r="H211" i="8"/>
  <c r="H219" i="8"/>
  <c r="H227" i="8"/>
  <c r="D105" i="9"/>
  <c r="F105" i="11"/>
  <c r="F105" i="12" s="1"/>
  <c r="F105" i="13" s="1"/>
  <c r="F105" i="14" s="1"/>
  <c r="F105" i="15" s="1"/>
  <c r="F105" i="16" s="1"/>
  <c r="F105" i="17" s="1"/>
  <c r="F105" i="18" s="1"/>
  <c r="F105" i="19" s="1"/>
  <c r="F105" i="10"/>
  <c r="D113" i="9"/>
  <c r="F113" i="11"/>
  <c r="F113" i="12" s="1"/>
  <c r="F113" i="13" s="1"/>
  <c r="F113" i="14" s="1"/>
  <c r="F113" i="15" s="1"/>
  <c r="F113" i="16" s="1"/>
  <c r="F113" i="17" s="1"/>
  <c r="F113" i="18" s="1"/>
  <c r="F113" i="19" s="1"/>
  <c r="F113" i="10"/>
  <c r="D121" i="9"/>
  <c r="F121" i="11"/>
  <c r="F121" i="12" s="1"/>
  <c r="F121" i="13" s="1"/>
  <c r="F121" i="14" s="1"/>
  <c r="F121" i="15" s="1"/>
  <c r="F121" i="16" s="1"/>
  <c r="F121" i="17" s="1"/>
  <c r="F121" i="18" s="1"/>
  <c r="F121" i="19" s="1"/>
  <c r="F121" i="10"/>
  <c r="D129" i="9"/>
  <c r="F129" i="11"/>
  <c r="F129" i="12" s="1"/>
  <c r="F129" i="13" s="1"/>
  <c r="F129" i="14" s="1"/>
  <c r="F129" i="15" s="1"/>
  <c r="F129" i="16" s="1"/>
  <c r="F129" i="17" s="1"/>
  <c r="F129" i="18" s="1"/>
  <c r="F129" i="19" s="1"/>
  <c r="F129" i="10"/>
  <c r="D137" i="9"/>
  <c r="F137" i="11"/>
  <c r="F137" i="12" s="1"/>
  <c r="F137" i="13" s="1"/>
  <c r="F137" i="14" s="1"/>
  <c r="F137" i="15" s="1"/>
  <c r="F137" i="16" s="1"/>
  <c r="F137" i="17" s="1"/>
  <c r="F137" i="18" s="1"/>
  <c r="F137" i="19" s="1"/>
  <c r="F137" i="10"/>
  <c r="D145" i="9"/>
  <c r="F145" i="11"/>
  <c r="F145" i="12" s="1"/>
  <c r="F145" i="13" s="1"/>
  <c r="F145" i="14" s="1"/>
  <c r="F145" i="15" s="1"/>
  <c r="F145" i="16" s="1"/>
  <c r="F145" i="17" s="1"/>
  <c r="F145" i="18" s="1"/>
  <c r="F145" i="19" s="1"/>
  <c r="F145" i="10"/>
  <c r="F72" i="11"/>
  <c r="F72" i="12" s="1"/>
  <c r="F72" i="13" s="1"/>
  <c r="F72" i="14" s="1"/>
  <c r="F72" i="15" s="1"/>
  <c r="F72" i="16" s="1"/>
  <c r="F72" i="17" s="1"/>
  <c r="F72" i="18" s="1"/>
  <c r="F72" i="19" s="1"/>
  <c r="D72" i="9"/>
  <c r="F72" i="10"/>
  <c r="H73" i="8"/>
  <c r="F80" i="11"/>
  <c r="F80" i="12" s="1"/>
  <c r="F80" i="13" s="1"/>
  <c r="F80" i="14" s="1"/>
  <c r="F80" i="15" s="1"/>
  <c r="F80" i="16" s="1"/>
  <c r="F80" i="17" s="1"/>
  <c r="F80" i="18" s="1"/>
  <c r="F80" i="19" s="1"/>
  <c r="D80" i="9"/>
  <c r="F80" i="10"/>
  <c r="H81" i="8"/>
  <c r="F88" i="11"/>
  <c r="F88" i="12" s="1"/>
  <c r="F88" i="13" s="1"/>
  <c r="F88" i="14" s="1"/>
  <c r="F88" i="15" s="1"/>
  <c r="F88" i="16" s="1"/>
  <c r="F88" i="17" s="1"/>
  <c r="F88" i="18" s="1"/>
  <c r="F88" i="19" s="1"/>
  <c r="D88" i="9"/>
  <c r="F88" i="10"/>
  <c r="H89" i="8"/>
  <c r="D96" i="9"/>
  <c r="F96" i="11"/>
  <c r="F96" i="12" s="1"/>
  <c r="F96" i="13" s="1"/>
  <c r="F96" i="14" s="1"/>
  <c r="F96" i="15" s="1"/>
  <c r="F96" i="16" s="1"/>
  <c r="F96" i="17" s="1"/>
  <c r="F96" i="18" s="1"/>
  <c r="F96" i="19" s="1"/>
  <c r="F96" i="10"/>
  <c r="H97" i="8"/>
  <c r="D104" i="9"/>
  <c r="F104" i="11"/>
  <c r="F104" i="12" s="1"/>
  <c r="F104" i="13" s="1"/>
  <c r="F104" i="14" s="1"/>
  <c r="F104" i="15" s="1"/>
  <c r="F104" i="16" s="1"/>
  <c r="F104" i="17" s="1"/>
  <c r="F104" i="18" s="1"/>
  <c r="F104" i="19" s="1"/>
  <c r="F104" i="10"/>
  <c r="H105" i="8"/>
  <c r="D112" i="9"/>
  <c r="F112" i="11"/>
  <c r="F112" i="12" s="1"/>
  <c r="F112" i="13" s="1"/>
  <c r="F112" i="14" s="1"/>
  <c r="F112" i="15" s="1"/>
  <c r="F112" i="16" s="1"/>
  <c r="F112" i="17" s="1"/>
  <c r="F112" i="18" s="1"/>
  <c r="F112" i="19" s="1"/>
  <c r="F112" i="10"/>
  <c r="H113" i="8"/>
  <c r="D120" i="9"/>
  <c r="F120" i="11"/>
  <c r="F120" i="12" s="1"/>
  <c r="F120" i="13" s="1"/>
  <c r="F120" i="14" s="1"/>
  <c r="F120" i="15" s="1"/>
  <c r="F120" i="16" s="1"/>
  <c r="F120" i="17" s="1"/>
  <c r="F120" i="18" s="1"/>
  <c r="F120" i="19" s="1"/>
  <c r="F120" i="10"/>
  <c r="H121" i="8"/>
  <c r="D128" i="9"/>
  <c r="F128" i="11"/>
  <c r="F128" i="12" s="1"/>
  <c r="F128" i="13" s="1"/>
  <c r="F128" i="14" s="1"/>
  <c r="F128" i="15" s="1"/>
  <c r="F128" i="16" s="1"/>
  <c r="F128" i="17" s="1"/>
  <c r="F128" i="18" s="1"/>
  <c r="F128" i="19" s="1"/>
  <c r="F128" i="10"/>
  <c r="H129" i="8"/>
  <c r="D136" i="9"/>
  <c r="F136" i="11"/>
  <c r="F136" i="12" s="1"/>
  <c r="F136" i="13" s="1"/>
  <c r="F136" i="14" s="1"/>
  <c r="F136" i="15" s="1"/>
  <c r="F136" i="16" s="1"/>
  <c r="F136" i="17" s="1"/>
  <c r="F136" i="18" s="1"/>
  <c r="F136" i="19" s="1"/>
  <c r="F136" i="10"/>
  <c r="H137" i="8"/>
  <c r="D144" i="9"/>
  <c r="F144" i="11"/>
  <c r="F144" i="12" s="1"/>
  <c r="F144" i="13" s="1"/>
  <c r="F144" i="14" s="1"/>
  <c r="F144" i="15" s="1"/>
  <c r="F144" i="16" s="1"/>
  <c r="F144" i="17" s="1"/>
  <c r="F144" i="18" s="1"/>
  <c r="F144" i="19" s="1"/>
  <c r="F144" i="10"/>
  <c r="H145" i="8"/>
  <c r="H153" i="8"/>
  <c r="H161" i="8"/>
  <c r="H169" i="8"/>
  <c r="H177" i="8"/>
  <c r="H185" i="8"/>
  <c r="H193" i="8"/>
  <c r="H201" i="8"/>
  <c r="H209" i="8"/>
  <c r="H217" i="8"/>
  <c r="H225" i="8"/>
  <c r="F71" i="11"/>
  <c r="F71" i="12" s="1"/>
  <c r="F71" i="13" s="1"/>
  <c r="F71" i="14" s="1"/>
  <c r="F71" i="15" s="1"/>
  <c r="F71" i="16" s="1"/>
  <c r="F71" i="17" s="1"/>
  <c r="F71" i="18" s="1"/>
  <c r="F71" i="19" s="1"/>
  <c r="F71" i="10"/>
  <c r="D71" i="9"/>
  <c r="F79" i="11"/>
  <c r="F79" i="12" s="1"/>
  <c r="F79" i="13" s="1"/>
  <c r="F79" i="14" s="1"/>
  <c r="F79" i="15" s="1"/>
  <c r="F79" i="16" s="1"/>
  <c r="F79" i="17" s="1"/>
  <c r="F79" i="18" s="1"/>
  <c r="F79" i="19" s="1"/>
  <c r="F79" i="10"/>
  <c r="D79" i="9"/>
  <c r="F87" i="11"/>
  <c r="F87" i="12" s="1"/>
  <c r="F87" i="13" s="1"/>
  <c r="F87" i="14" s="1"/>
  <c r="F87" i="15" s="1"/>
  <c r="F87" i="16" s="1"/>
  <c r="F87" i="17" s="1"/>
  <c r="F87" i="18" s="1"/>
  <c r="F87" i="19" s="1"/>
  <c r="F87" i="10"/>
  <c r="D87" i="9"/>
  <c r="F95" i="11"/>
  <c r="F95" i="12" s="1"/>
  <c r="F95" i="13" s="1"/>
  <c r="F95" i="14" s="1"/>
  <c r="F95" i="15" s="1"/>
  <c r="F95" i="16" s="1"/>
  <c r="F95" i="17" s="1"/>
  <c r="F95" i="18" s="1"/>
  <c r="F95" i="19" s="1"/>
  <c r="F95" i="10"/>
  <c r="D95" i="9"/>
  <c r="D103" i="9"/>
  <c r="F103" i="11"/>
  <c r="F103" i="12" s="1"/>
  <c r="F103" i="13" s="1"/>
  <c r="F103" i="14" s="1"/>
  <c r="F103" i="15" s="1"/>
  <c r="F103" i="16" s="1"/>
  <c r="F103" i="17" s="1"/>
  <c r="F103" i="18" s="1"/>
  <c r="F103" i="19" s="1"/>
  <c r="F103" i="10"/>
  <c r="H104" i="8"/>
  <c r="D111" i="9"/>
  <c r="F111" i="11"/>
  <c r="F111" i="12" s="1"/>
  <c r="F111" i="13" s="1"/>
  <c r="F111" i="14" s="1"/>
  <c r="F111" i="15" s="1"/>
  <c r="F111" i="16" s="1"/>
  <c r="F111" i="17" s="1"/>
  <c r="F111" i="18" s="1"/>
  <c r="F111" i="19" s="1"/>
  <c r="F111" i="10"/>
  <c r="H112" i="8"/>
  <c r="D119" i="9"/>
  <c r="F119" i="11"/>
  <c r="F119" i="12" s="1"/>
  <c r="F119" i="13" s="1"/>
  <c r="F119" i="14" s="1"/>
  <c r="F119" i="15" s="1"/>
  <c r="F119" i="16" s="1"/>
  <c r="F119" i="17" s="1"/>
  <c r="F119" i="18" s="1"/>
  <c r="F119" i="19" s="1"/>
  <c r="F119" i="10"/>
  <c r="H120" i="8"/>
  <c r="D127" i="9"/>
  <c r="F127" i="11"/>
  <c r="F127" i="12" s="1"/>
  <c r="F127" i="13" s="1"/>
  <c r="F127" i="14" s="1"/>
  <c r="F127" i="15" s="1"/>
  <c r="F127" i="16" s="1"/>
  <c r="F127" i="17" s="1"/>
  <c r="F127" i="18" s="1"/>
  <c r="F127" i="19" s="1"/>
  <c r="F127" i="10"/>
  <c r="H128" i="8"/>
  <c r="D135" i="9"/>
  <c r="F135" i="11"/>
  <c r="F135" i="12" s="1"/>
  <c r="F135" i="13" s="1"/>
  <c r="F135" i="14" s="1"/>
  <c r="F135" i="15" s="1"/>
  <c r="F135" i="16" s="1"/>
  <c r="F135" i="17" s="1"/>
  <c r="F135" i="18" s="1"/>
  <c r="F135" i="19" s="1"/>
  <c r="F135" i="10"/>
  <c r="H136" i="8"/>
  <c r="D143" i="9"/>
  <c r="F143" i="11"/>
  <c r="F143" i="12" s="1"/>
  <c r="F143" i="13" s="1"/>
  <c r="F143" i="14" s="1"/>
  <c r="F143" i="15" s="1"/>
  <c r="F143" i="16" s="1"/>
  <c r="F143" i="17" s="1"/>
  <c r="F143" i="18" s="1"/>
  <c r="F143" i="19" s="1"/>
  <c r="F143" i="10"/>
  <c r="H144" i="8"/>
  <c r="D151" i="9"/>
  <c r="F151" i="11"/>
  <c r="F151" i="12" s="1"/>
  <c r="F151" i="13" s="1"/>
  <c r="F151" i="14" s="1"/>
  <c r="F151" i="15" s="1"/>
  <c r="F151" i="16" s="1"/>
  <c r="F151" i="17" s="1"/>
  <c r="F151" i="18" s="1"/>
  <c r="F151" i="19" s="1"/>
  <c r="F151" i="10"/>
  <c r="H152" i="8"/>
  <c r="H160" i="8"/>
  <c r="H168" i="8"/>
  <c r="H176" i="8"/>
  <c r="H184" i="8"/>
  <c r="H192" i="8"/>
  <c r="H200" i="8"/>
  <c r="H208" i="8"/>
  <c r="F70" i="11"/>
  <c r="F70" i="12" s="1"/>
  <c r="F70" i="13" s="1"/>
  <c r="F70" i="14" s="1"/>
  <c r="F70" i="15" s="1"/>
  <c r="F70" i="16" s="1"/>
  <c r="F70" i="17" s="1"/>
  <c r="F70" i="18" s="1"/>
  <c r="F70" i="19" s="1"/>
  <c r="F70" i="10"/>
  <c r="D70" i="9"/>
  <c r="F78" i="11"/>
  <c r="F78" i="12" s="1"/>
  <c r="F78" i="13" s="1"/>
  <c r="F78" i="14" s="1"/>
  <c r="F78" i="15" s="1"/>
  <c r="F78" i="16" s="1"/>
  <c r="F78" i="17" s="1"/>
  <c r="F78" i="18" s="1"/>
  <c r="F78" i="19" s="1"/>
  <c r="F78" i="10"/>
  <c r="D78" i="9"/>
  <c r="F86" i="11"/>
  <c r="F86" i="12" s="1"/>
  <c r="F86" i="13" s="1"/>
  <c r="F86" i="14" s="1"/>
  <c r="F86" i="15" s="1"/>
  <c r="F86" i="16" s="1"/>
  <c r="F86" i="17" s="1"/>
  <c r="F86" i="18" s="1"/>
  <c r="F86" i="19" s="1"/>
  <c r="F86" i="10"/>
  <c r="D86" i="9"/>
  <c r="F94" i="11"/>
  <c r="F94" i="12" s="1"/>
  <c r="F94" i="13" s="1"/>
  <c r="F94" i="14" s="1"/>
  <c r="F94" i="15" s="1"/>
  <c r="F94" i="16" s="1"/>
  <c r="F94" i="17" s="1"/>
  <c r="F94" i="18" s="1"/>
  <c r="F94" i="19" s="1"/>
  <c r="F94" i="10"/>
  <c r="D94" i="9"/>
  <c r="D102" i="9"/>
  <c r="F102" i="11"/>
  <c r="F102" i="12" s="1"/>
  <c r="F102" i="13" s="1"/>
  <c r="F102" i="14" s="1"/>
  <c r="F102" i="15" s="1"/>
  <c r="F102" i="16" s="1"/>
  <c r="F102" i="17" s="1"/>
  <c r="F102" i="18" s="1"/>
  <c r="F102" i="19" s="1"/>
  <c r="F102" i="10"/>
  <c r="D110" i="9"/>
  <c r="F110" i="11"/>
  <c r="F110" i="12" s="1"/>
  <c r="F110" i="13" s="1"/>
  <c r="F110" i="14" s="1"/>
  <c r="F110" i="15" s="1"/>
  <c r="F110" i="16" s="1"/>
  <c r="F110" i="17" s="1"/>
  <c r="F110" i="18" s="1"/>
  <c r="F110" i="19" s="1"/>
  <c r="F110" i="10"/>
  <c r="D118" i="9"/>
  <c r="F118" i="11"/>
  <c r="F118" i="12" s="1"/>
  <c r="F118" i="13" s="1"/>
  <c r="F118" i="14" s="1"/>
  <c r="F118" i="15" s="1"/>
  <c r="F118" i="16" s="1"/>
  <c r="F118" i="17" s="1"/>
  <c r="F118" i="18" s="1"/>
  <c r="F118" i="19" s="1"/>
  <c r="F118" i="10"/>
  <c r="D126" i="9"/>
  <c r="F126" i="11"/>
  <c r="F126" i="12" s="1"/>
  <c r="F126" i="13" s="1"/>
  <c r="F126" i="14" s="1"/>
  <c r="F126" i="15" s="1"/>
  <c r="F126" i="16" s="1"/>
  <c r="F126" i="17" s="1"/>
  <c r="F126" i="18" s="1"/>
  <c r="F126" i="19" s="1"/>
  <c r="F126" i="10"/>
  <c r="D134" i="9"/>
  <c r="F134" i="11"/>
  <c r="F134" i="12" s="1"/>
  <c r="F134" i="13" s="1"/>
  <c r="F134" i="14" s="1"/>
  <c r="F134" i="15" s="1"/>
  <c r="F134" i="16" s="1"/>
  <c r="F134" i="17" s="1"/>
  <c r="F134" i="18" s="1"/>
  <c r="F134" i="19" s="1"/>
  <c r="F134" i="10"/>
  <c r="D142" i="9"/>
  <c r="F142" i="11"/>
  <c r="F142" i="12" s="1"/>
  <c r="F142" i="13" s="1"/>
  <c r="F142" i="14" s="1"/>
  <c r="F142" i="15" s="1"/>
  <c r="F142" i="16" s="1"/>
  <c r="F142" i="17" s="1"/>
  <c r="F142" i="18" s="1"/>
  <c r="F142" i="19" s="1"/>
  <c r="F142" i="10"/>
  <c r="D150" i="9"/>
  <c r="F150" i="11"/>
  <c r="F150" i="12" s="1"/>
  <c r="F150" i="13" s="1"/>
  <c r="F150" i="14" s="1"/>
  <c r="F150" i="15" s="1"/>
  <c r="F150" i="16" s="1"/>
  <c r="F150" i="17" s="1"/>
  <c r="F150" i="18" s="1"/>
  <c r="F150" i="19" s="1"/>
  <c r="F150" i="10"/>
  <c r="F69" i="11"/>
  <c r="F69" i="12" s="1"/>
  <c r="F69" i="13" s="1"/>
  <c r="F69" i="14" s="1"/>
  <c r="F69" i="15" s="1"/>
  <c r="F69" i="16" s="1"/>
  <c r="F69" i="17" s="1"/>
  <c r="F69" i="18" s="1"/>
  <c r="F69" i="19" s="1"/>
  <c r="D69" i="9"/>
  <c r="F69" i="10"/>
  <c r="H70" i="8"/>
  <c r="F77" i="11"/>
  <c r="F77" i="12" s="1"/>
  <c r="F77" i="13" s="1"/>
  <c r="F77" i="14" s="1"/>
  <c r="F77" i="15" s="1"/>
  <c r="F77" i="16" s="1"/>
  <c r="F77" i="17" s="1"/>
  <c r="F77" i="18" s="1"/>
  <c r="F77" i="19" s="1"/>
  <c r="F77" i="10"/>
  <c r="D77" i="9"/>
  <c r="H78" i="8"/>
  <c r="F85" i="11"/>
  <c r="F85" i="12" s="1"/>
  <c r="F85" i="13" s="1"/>
  <c r="F85" i="14" s="1"/>
  <c r="F85" i="15" s="1"/>
  <c r="F85" i="16" s="1"/>
  <c r="F85" i="17" s="1"/>
  <c r="F85" i="18" s="1"/>
  <c r="F85" i="19" s="1"/>
  <c r="D85" i="9"/>
  <c r="F85" i="10"/>
  <c r="H86" i="8"/>
  <c r="F93" i="11"/>
  <c r="F93" i="12" s="1"/>
  <c r="F93" i="13" s="1"/>
  <c r="F93" i="14" s="1"/>
  <c r="F93" i="15" s="1"/>
  <c r="F93" i="16" s="1"/>
  <c r="F93" i="17" s="1"/>
  <c r="F93" i="18" s="1"/>
  <c r="F93" i="19" s="1"/>
  <c r="F93" i="10"/>
  <c r="D93" i="9"/>
  <c r="H94" i="8"/>
  <c r="D101" i="9"/>
  <c r="F101" i="11"/>
  <c r="F101" i="12" s="1"/>
  <c r="F101" i="13" s="1"/>
  <c r="F101" i="14" s="1"/>
  <c r="F101" i="15" s="1"/>
  <c r="F101" i="16" s="1"/>
  <c r="F101" i="17" s="1"/>
  <c r="F101" i="18" s="1"/>
  <c r="F101" i="19" s="1"/>
  <c r="F101" i="10"/>
  <c r="H102" i="8"/>
  <c r="D109" i="9"/>
  <c r="F109" i="11"/>
  <c r="F109" i="12" s="1"/>
  <c r="F109" i="13" s="1"/>
  <c r="F109" i="14" s="1"/>
  <c r="F109" i="15" s="1"/>
  <c r="F109" i="16" s="1"/>
  <c r="F109" i="17" s="1"/>
  <c r="F109" i="18" s="1"/>
  <c r="F109" i="19" s="1"/>
  <c r="F109" i="10"/>
  <c r="H110" i="8"/>
  <c r="D117" i="9"/>
  <c r="F117" i="11"/>
  <c r="F117" i="12" s="1"/>
  <c r="F117" i="13" s="1"/>
  <c r="F117" i="14" s="1"/>
  <c r="F117" i="15" s="1"/>
  <c r="F117" i="16" s="1"/>
  <c r="F117" i="17" s="1"/>
  <c r="F117" i="18" s="1"/>
  <c r="F117" i="19" s="1"/>
  <c r="F117" i="10"/>
  <c r="H118" i="8"/>
  <c r="D125" i="9"/>
  <c r="F125" i="10"/>
  <c r="F125" i="11"/>
  <c r="F125" i="12" s="1"/>
  <c r="F125" i="13" s="1"/>
  <c r="F125" i="14" s="1"/>
  <c r="F125" i="15" s="1"/>
  <c r="F125" i="16" s="1"/>
  <c r="F125" i="17" s="1"/>
  <c r="F125" i="18" s="1"/>
  <c r="F125" i="19" s="1"/>
  <c r="H126" i="8"/>
  <c r="D133" i="9"/>
  <c r="F133" i="10"/>
  <c r="F133" i="11"/>
  <c r="F133" i="12" s="1"/>
  <c r="F133" i="13" s="1"/>
  <c r="F133" i="14" s="1"/>
  <c r="F133" i="15" s="1"/>
  <c r="F133" i="16" s="1"/>
  <c r="F133" i="17" s="1"/>
  <c r="F133" i="18" s="1"/>
  <c r="F133" i="19" s="1"/>
  <c r="H134" i="8"/>
  <c r="D141" i="9"/>
  <c r="F141" i="10"/>
  <c r="F141" i="11"/>
  <c r="F141" i="12" s="1"/>
  <c r="F141" i="13" s="1"/>
  <c r="F141" i="14" s="1"/>
  <c r="F141" i="15" s="1"/>
  <c r="F141" i="16" s="1"/>
  <c r="F141" i="17" s="1"/>
  <c r="F141" i="18" s="1"/>
  <c r="F141" i="19" s="1"/>
  <c r="H142" i="8"/>
  <c r="D149" i="9"/>
  <c r="F149" i="10"/>
  <c r="F149" i="11"/>
  <c r="F149" i="12" s="1"/>
  <c r="F149" i="13" s="1"/>
  <c r="F149" i="14" s="1"/>
  <c r="F149" i="15" s="1"/>
  <c r="F149" i="16" s="1"/>
  <c r="F149" i="17" s="1"/>
  <c r="F149" i="18" s="1"/>
  <c r="F149" i="19" s="1"/>
  <c r="H150" i="8"/>
  <c r="H158" i="8"/>
  <c r="H166" i="8"/>
  <c r="H174" i="8"/>
  <c r="H182" i="8"/>
  <c r="H190" i="8"/>
  <c r="H198" i="8"/>
  <c r="H206" i="8"/>
  <c r="H214" i="8"/>
  <c r="H222" i="8"/>
  <c r="H772" i="8"/>
  <c r="E772" i="8"/>
  <c r="E73" i="10"/>
  <c r="H73" i="10"/>
  <c r="H804" i="8"/>
  <c r="E804" i="8"/>
  <c r="H809" i="8"/>
  <c r="E809" i="8"/>
  <c r="H820" i="8"/>
  <c r="E820" i="8"/>
  <c r="H825" i="8"/>
  <c r="E825" i="8"/>
  <c r="H836" i="8"/>
  <c r="E836" i="8"/>
  <c r="H841" i="8"/>
  <c r="E841" i="8"/>
  <c r="H852" i="8"/>
  <c r="E852" i="8"/>
  <c r="H857" i="8"/>
  <c r="E857" i="8"/>
  <c r="H868" i="8"/>
  <c r="E868" i="8"/>
  <c r="H873" i="8"/>
  <c r="E873" i="8"/>
  <c r="H769" i="8"/>
  <c r="E769" i="8"/>
  <c r="H777" i="8"/>
  <c r="E777" i="8"/>
  <c r="H785" i="8"/>
  <c r="E785" i="8"/>
  <c r="H793" i="8"/>
  <c r="E793" i="8"/>
  <c r="E53" i="10"/>
  <c r="H53" i="10"/>
  <c r="H780" i="8"/>
  <c r="E780" i="8"/>
  <c r="H788" i="8"/>
  <c r="E788" i="8"/>
  <c r="H796" i="8"/>
  <c r="E796" i="8"/>
  <c r="H801" i="8"/>
  <c r="E801" i="8"/>
  <c r="H812" i="8"/>
  <c r="E812" i="8"/>
  <c r="H817" i="8"/>
  <c r="E817" i="8"/>
  <c r="H828" i="8"/>
  <c r="E828" i="8"/>
  <c r="H833" i="8"/>
  <c r="E833" i="8"/>
  <c r="H844" i="8"/>
  <c r="E844" i="8"/>
  <c r="H849" i="8"/>
  <c r="E849" i="8"/>
  <c r="H860" i="8"/>
  <c r="E860" i="8"/>
  <c r="H865" i="8"/>
  <c r="E865" i="8"/>
  <c r="E9" i="10"/>
  <c r="H9" i="10"/>
  <c r="E25" i="10"/>
  <c r="H25" i="10"/>
  <c r="E69" i="10"/>
  <c r="H69" i="10"/>
  <c r="E89" i="10"/>
  <c r="H89" i="10"/>
  <c r="E142" i="10"/>
  <c r="H142" i="10"/>
  <c r="E768" i="8"/>
  <c r="E776" i="8"/>
  <c r="E784" i="8"/>
  <c r="E792" i="8"/>
  <c r="E800" i="8"/>
  <c r="E808" i="8"/>
  <c r="E816" i="8"/>
  <c r="E824" i="8"/>
  <c r="E832" i="8"/>
  <c r="E840" i="8"/>
  <c r="E848" i="8"/>
  <c r="E856" i="8"/>
  <c r="E864" i="8"/>
  <c r="E872" i="8"/>
  <c r="E37" i="10"/>
  <c r="H37" i="10"/>
  <c r="E57" i="10"/>
  <c r="H57" i="10"/>
  <c r="E101" i="10"/>
  <c r="H101" i="10"/>
  <c r="E108" i="10"/>
  <c r="H108" i="10"/>
  <c r="E116" i="10"/>
  <c r="H116" i="10"/>
  <c r="E774" i="8"/>
  <c r="E782" i="8"/>
  <c r="E790" i="8"/>
  <c r="E798" i="8"/>
  <c r="E806" i="8"/>
  <c r="E814" i="8"/>
  <c r="E822" i="8"/>
  <c r="E830" i="8"/>
  <c r="E838" i="8"/>
  <c r="E846" i="8"/>
  <c r="E854" i="8"/>
  <c r="E862" i="8"/>
  <c r="E870" i="8"/>
  <c r="E21" i="10"/>
  <c r="H21" i="10"/>
  <c r="E41" i="10"/>
  <c r="H41" i="10"/>
  <c r="E85" i="10"/>
  <c r="H85" i="10"/>
  <c r="E105" i="10"/>
  <c r="H105" i="10"/>
  <c r="E13" i="10"/>
  <c r="H13" i="10"/>
  <c r="E29" i="10"/>
  <c r="H29" i="10"/>
  <c r="E45" i="10"/>
  <c r="H45" i="10"/>
  <c r="E61" i="10"/>
  <c r="H61" i="10"/>
  <c r="E77" i="10"/>
  <c r="H77" i="10"/>
  <c r="E93" i="10"/>
  <c r="H93" i="10"/>
  <c r="E135" i="10"/>
  <c r="H135" i="10"/>
  <c r="E112" i="10"/>
  <c r="H112" i="10"/>
  <c r="H146" i="10"/>
  <c r="E17" i="10"/>
  <c r="H17" i="10"/>
  <c r="E33" i="10"/>
  <c r="H33" i="10"/>
  <c r="E49" i="10"/>
  <c r="H49" i="10"/>
  <c r="E65" i="10"/>
  <c r="H65" i="10"/>
  <c r="E81" i="10"/>
  <c r="H81" i="10"/>
  <c r="E97" i="10"/>
  <c r="H97" i="10"/>
  <c r="E120" i="10"/>
  <c r="H120" i="10"/>
  <c r="E127" i="10"/>
  <c r="H127" i="10"/>
  <c r="E134" i="10"/>
  <c r="H134" i="10"/>
  <c r="H138" i="10"/>
  <c r="H8" i="10"/>
  <c r="H12" i="10"/>
  <c r="H16" i="10"/>
  <c r="H20" i="10"/>
  <c r="H24" i="10"/>
  <c r="H28" i="10"/>
  <c r="H32" i="10"/>
  <c r="H36" i="10"/>
  <c r="H40" i="10"/>
  <c r="H44" i="10"/>
  <c r="H48" i="10"/>
  <c r="H52" i="10"/>
  <c r="H56" i="10"/>
  <c r="H60" i="10"/>
  <c r="H64" i="10"/>
  <c r="H68" i="10"/>
  <c r="H72" i="10"/>
  <c r="H76" i="10"/>
  <c r="H80" i="10"/>
  <c r="H84" i="10"/>
  <c r="H88" i="10"/>
  <c r="H92" i="10"/>
  <c r="H96" i="10"/>
  <c r="H100" i="10"/>
  <c r="H104" i="10"/>
  <c r="E111" i="10"/>
  <c r="H111" i="10"/>
  <c r="E119" i="10"/>
  <c r="H119" i="10"/>
  <c r="E151" i="10"/>
  <c r="H151" i="10"/>
  <c r="H146" i="12"/>
  <c r="E146" i="12"/>
  <c r="E126" i="10"/>
  <c r="H126" i="10"/>
  <c r="H130" i="10"/>
  <c r="H7" i="10"/>
  <c r="H11" i="10"/>
  <c r="H15" i="10"/>
  <c r="H19" i="10"/>
  <c r="H23" i="10"/>
  <c r="H27" i="10"/>
  <c r="H31" i="10"/>
  <c r="H35" i="10"/>
  <c r="H39" i="10"/>
  <c r="H43" i="10"/>
  <c r="H47" i="10"/>
  <c r="H51" i="10"/>
  <c r="H55" i="10"/>
  <c r="H59" i="10"/>
  <c r="H63" i="10"/>
  <c r="H67" i="10"/>
  <c r="H71" i="10"/>
  <c r="H75" i="10"/>
  <c r="H79" i="10"/>
  <c r="H83" i="10"/>
  <c r="H87" i="10"/>
  <c r="H91" i="10"/>
  <c r="H95" i="10"/>
  <c r="H99" i="10"/>
  <c r="H103" i="10"/>
  <c r="E143" i="10"/>
  <c r="H143" i="10"/>
  <c r="H118" i="12"/>
  <c r="E118" i="12"/>
  <c r="H126" i="12"/>
  <c r="E126" i="12"/>
  <c r="H136" i="10"/>
  <c r="E150" i="10"/>
  <c r="H150" i="10"/>
  <c r="H134" i="12"/>
  <c r="E134" i="12"/>
  <c r="H150" i="12"/>
  <c r="E150" i="12"/>
  <c r="H140" i="13"/>
  <c r="E140" i="13"/>
  <c r="H138" i="12"/>
  <c r="E138" i="12"/>
  <c r="H102" i="12"/>
  <c r="E102" i="12"/>
  <c r="H142" i="12"/>
  <c r="E142" i="12"/>
  <c r="H107" i="10"/>
  <c r="H115" i="10"/>
  <c r="H123" i="10"/>
  <c r="H131" i="10"/>
  <c r="H139" i="10"/>
  <c r="H147" i="10"/>
  <c r="H110" i="12"/>
  <c r="E110" i="12"/>
  <c r="H112" i="13"/>
  <c r="E112" i="13"/>
  <c r="H128" i="13"/>
  <c r="E128" i="13"/>
  <c r="H148" i="13"/>
  <c r="E148" i="13"/>
  <c r="H137" i="12"/>
  <c r="E137" i="12"/>
  <c r="H141" i="12"/>
  <c r="E141" i="12"/>
  <c r="H145" i="12"/>
  <c r="E145" i="12"/>
  <c r="H149" i="12"/>
  <c r="E149" i="12"/>
  <c r="E138" i="14"/>
  <c r="H138" i="14"/>
  <c r="E100" i="12"/>
  <c r="E108" i="12"/>
  <c r="E116" i="12"/>
  <c r="E124" i="12"/>
  <c r="E132" i="12"/>
  <c r="E98" i="13"/>
  <c r="E114" i="13"/>
  <c r="H136" i="13"/>
  <c r="E136" i="13"/>
  <c r="H103" i="14"/>
  <c r="E103" i="14"/>
  <c r="E99" i="12"/>
  <c r="E107" i="12"/>
  <c r="E115" i="12"/>
  <c r="E123" i="12"/>
  <c r="E131" i="12"/>
  <c r="H136" i="12"/>
  <c r="E136" i="12"/>
  <c r="H140" i="12"/>
  <c r="E140" i="12"/>
  <c r="H144" i="12"/>
  <c r="E144" i="12"/>
  <c r="H148" i="12"/>
  <c r="E148" i="12"/>
  <c r="H94" i="13"/>
  <c r="E94" i="13"/>
  <c r="E124" i="13"/>
  <c r="E97" i="13"/>
  <c r="H104" i="13"/>
  <c r="E104" i="13"/>
  <c r="H144" i="13"/>
  <c r="E144" i="13"/>
  <c r="H95" i="14"/>
  <c r="E95" i="14"/>
  <c r="E105" i="12"/>
  <c r="E113" i="12"/>
  <c r="E121" i="12"/>
  <c r="E129" i="12"/>
  <c r="H135" i="12"/>
  <c r="E135" i="12"/>
  <c r="H139" i="12"/>
  <c r="E139" i="12"/>
  <c r="H143" i="12"/>
  <c r="E143" i="12"/>
  <c r="H147" i="12"/>
  <c r="E147" i="12"/>
  <c r="H151" i="12"/>
  <c r="E151" i="12"/>
  <c r="E113" i="13"/>
  <c r="E120" i="13"/>
  <c r="H132" i="13"/>
  <c r="E132" i="13"/>
  <c r="H96" i="13"/>
  <c r="E96" i="13"/>
  <c r="E106" i="13"/>
  <c r="H57" i="14"/>
  <c r="E57" i="14"/>
  <c r="H65" i="14"/>
  <c r="E65" i="14"/>
  <c r="H84" i="14"/>
  <c r="E84" i="14"/>
  <c r="H111" i="14"/>
  <c r="E111" i="14"/>
  <c r="H72" i="15"/>
  <c r="E72" i="15"/>
  <c r="H115" i="14"/>
  <c r="E115" i="14"/>
  <c r="H107" i="14"/>
  <c r="E107" i="14"/>
  <c r="H151" i="13"/>
  <c r="H39" i="14"/>
  <c r="E39" i="14"/>
  <c r="H73" i="14"/>
  <c r="E73" i="14"/>
  <c r="H91" i="14"/>
  <c r="E91" i="14"/>
  <c r="H99" i="14"/>
  <c r="E99" i="14"/>
  <c r="E98" i="15"/>
  <c r="H98" i="15"/>
  <c r="E102" i="13"/>
  <c r="E110" i="13"/>
  <c r="E118" i="13"/>
  <c r="H36" i="14"/>
  <c r="E36" i="14"/>
  <c r="H47" i="14"/>
  <c r="E47" i="14"/>
  <c r="H76" i="14"/>
  <c r="E76" i="14"/>
  <c r="E150" i="13"/>
  <c r="H41" i="14"/>
  <c r="E41" i="14"/>
  <c r="H44" i="14"/>
  <c r="E44" i="14"/>
  <c r="H49" i="14"/>
  <c r="E49" i="14"/>
  <c r="H52" i="14"/>
  <c r="E52" i="14"/>
  <c r="H60" i="14"/>
  <c r="E60" i="14"/>
  <c r="H68" i="14"/>
  <c r="E68" i="14"/>
  <c r="H119" i="14"/>
  <c r="E119" i="14"/>
  <c r="H146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43" i="14"/>
  <c r="E51" i="14"/>
  <c r="E59" i="14"/>
  <c r="E67" i="14"/>
  <c r="E75" i="14"/>
  <c r="E85" i="14"/>
  <c r="H63" i="15"/>
  <c r="E63" i="15"/>
  <c r="E120" i="15"/>
  <c r="H120" i="15"/>
  <c r="H71" i="15"/>
  <c r="E71" i="15"/>
  <c r="H109" i="15"/>
  <c r="E109" i="15"/>
  <c r="E142" i="15"/>
  <c r="H142" i="15"/>
  <c r="H90" i="14"/>
  <c r="H98" i="14"/>
  <c r="H106" i="14"/>
  <c r="H114" i="14"/>
  <c r="H122" i="14"/>
  <c r="H133" i="14"/>
  <c r="E136" i="14"/>
  <c r="H151" i="14"/>
  <c r="E151" i="14"/>
  <c r="H79" i="15"/>
  <c r="E79" i="15"/>
  <c r="E96" i="15"/>
  <c r="H143" i="14"/>
  <c r="E143" i="14"/>
  <c r="H87" i="15"/>
  <c r="E87" i="15"/>
  <c r="E55" i="14"/>
  <c r="E63" i="14"/>
  <c r="E71" i="14"/>
  <c r="E83" i="14"/>
  <c r="E88" i="14"/>
  <c r="E96" i="14"/>
  <c r="E104" i="14"/>
  <c r="E112" i="14"/>
  <c r="E120" i="14"/>
  <c r="H135" i="14"/>
  <c r="E135" i="14"/>
  <c r="H74" i="15"/>
  <c r="H95" i="15"/>
  <c r="E95" i="15"/>
  <c r="E118" i="15"/>
  <c r="H118" i="15"/>
  <c r="E38" i="14"/>
  <c r="E46" i="14"/>
  <c r="E54" i="14"/>
  <c r="E62" i="14"/>
  <c r="H127" i="14"/>
  <c r="E127" i="14"/>
  <c r="H82" i="15"/>
  <c r="E103" i="15"/>
  <c r="H103" i="15"/>
  <c r="H115" i="15"/>
  <c r="E128" i="15"/>
  <c r="H128" i="15"/>
  <c r="E131" i="15"/>
  <c r="H131" i="15"/>
  <c r="E150" i="15"/>
  <c r="H150" i="15"/>
  <c r="E126" i="15"/>
  <c r="H126" i="15"/>
  <c r="E113" i="15"/>
  <c r="H113" i="15"/>
  <c r="E137" i="15"/>
  <c r="H137" i="15"/>
  <c r="E145" i="15"/>
  <c r="H145" i="15"/>
  <c r="E69" i="15"/>
  <c r="E77" i="15"/>
  <c r="E85" i="15"/>
  <c r="E93" i="15"/>
  <c r="E101" i="15"/>
  <c r="E107" i="15"/>
  <c r="E117" i="15"/>
  <c r="H117" i="15"/>
  <c r="E129" i="15"/>
  <c r="H129" i="15"/>
  <c r="H133" i="15"/>
  <c r="H141" i="15"/>
  <c r="E149" i="15"/>
  <c r="H149" i="15"/>
  <c r="H16" i="18"/>
  <c r="E16" i="18"/>
  <c r="H32" i="18"/>
  <c r="E32" i="18"/>
  <c r="H48" i="18"/>
  <c r="E48" i="18"/>
  <c r="H64" i="18"/>
  <c r="E64" i="18"/>
  <c r="E118" i="18"/>
  <c r="H118" i="18"/>
  <c r="H12" i="18"/>
  <c r="E12" i="18"/>
  <c r="H28" i="18"/>
  <c r="E28" i="18"/>
  <c r="H44" i="18"/>
  <c r="E44" i="18"/>
  <c r="H60" i="18"/>
  <c r="E60" i="18"/>
  <c r="E121" i="15"/>
  <c r="H121" i="15"/>
  <c r="E134" i="15"/>
  <c r="H134" i="15"/>
  <c r="H144" i="15"/>
  <c r="H8" i="18"/>
  <c r="E8" i="18"/>
  <c r="H24" i="18"/>
  <c r="E24" i="18"/>
  <c r="H40" i="18"/>
  <c r="E40" i="18"/>
  <c r="H56" i="18"/>
  <c r="E56" i="18"/>
  <c r="H20" i="18"/>
  <c r="E20" i="18"/>
  <c r="H36" i="18"/>
  <c r="E36" i="18"/>
  <c r="H52" i="18"/>
  <c r="E52" i="18"/>
  <c r="E99" i="18"/>
  <c r="H99" i="18"/>
  <c r="E106" i="18"/>
  <c r="H106" i="18"/>
  <c r="E122" i="18"/>
  <c r="H122" i="18"/>
  <c r="E138" i="18"/>
  <c r="H138" i="18"/>
  <c r="E9" i="18"/>
  <c r="E13" i="18"/>
  <c r="E17" i="18"/>
  <c r="E21" i="18"/>
  <c r="E25" i="18"/>
  <c r="E29" i="18"/>
  <c r="E33" i="18"/>
  <c r="E37" i="18"/>
  <c r="E41" i="18"/>
  <c r="E45" i="18"/>
  <c r="E49" i="18"/>
  <c r="E53" i="18"/>
  <c r="E57" i="18"/>
  <c r="E61" i="18"/>
  <c r="E65" i="18"/>
  <c r="E75" i="18"/>
  <c r="H75" i="18"/>
  <c r="E82" i="18"/>
  <c r="H82" i="18"/>
  <c r="E134" i="18"/>
  <c r="H134" i="18"/>
  <c r="E150" i="18"/>
  <c r="H150" i="18"/>
  <c r="H116" i="15"/>
  <c r="H124" i="15"/>
  <c r="H132" i="15"/>
  <c r="H140" i="15"/>
  <c r="H148" i="15"/>
  <c r="E91" i="18"/>
  <c r="H91" i="18"/>
  <c r="E98" i="18"/>
  <c r="H98" i="18"/>
  <c r="E67" i="18"/>
  <c r="H67" i="18"/>
  <c r="E74" i="18"/>
  <c r="H74" i="18"/>
  <c r="E114" i="18"/>
  <c r="H114" i="18"/>
  <c r="E130" i="18"/>
  <c r="H130" i="18"/>
  <c r="E146" i="18"/>
  <c r="H146" i="18"/>
  <c r="E83" i="18"/>
  <c r="H83" i="18"/>
  <c r="E90" i="18"/>
  <c r="H90" i="18"/>
  <c r="E110" i="18"/>
  <c r="H110" i="18"/>
  <c r="E126" i="18"/>
  <c r="H126" i="18"/>
  <c r="E142" i="18"/>
  <c r="H142" i="18"/>
  <c r="H70" i="18"/>
  <c r="H78" i="18"/>
  <c r="H86" i="18"/>
  <c r="H94" i="18"/>
  <c r="H102" i="18"/>
  <c r="H73" i="18"/>
  <c r="H81" i="18"/>
  <c r="H89" i="18"/>
  <c r="H97" i="18"/>
  <c r="H105" i="18"/>
  <c r="H71" i="18"/>
  <c r="H79" i="18"/>
  <c r="H87" i="18"/>
  <c r="H95" i="18"/>
  <c r="H103" i="18"/>
  <c r="H108" i="18"/>
  <c r="H112" i="18"/>
  <c r="H116" i="18"/>
  <c r="H120" i="18"/>
  <c r="H124" i="18"/>
  <c r="H128" i="18"/>
  <c r="H132" i="18"/>
  <c r="H136" i="18"/>
  <c r="H140" i="18"/>
  <c r="H144" i="18"/>
  <c r="H148" i="18"/>
  <c r="D36" i="7" l="1"/>
  <c r="D35" i="7"/>
  <c r="D28" i="7"/>
  <c r="D8" i="7"/>
  <c r="D31" i="7"/>
  <c r="D23" i="7"/>
  <c r="D27" i="7"/>
  <c r="D32" i="7"/>
  <c r="D10" i="7"/>
  <c r="D46" i="7"/>
  <c r="D15" i="7"/>
  <c r="D24" i="7"/>
  <c r="D9" i="7"/>
  <c r="D22" i="7"/>
  <c r="D47" i="7"/>
  <c r="D34" i="7"/>
  <c r="D37" i="7"/>
  <c r="D25" i="7"/>
  <c r="D29" i="7"/>
  <c r="D21" i="7"/>
  <c r="D45" i="7"/>
  <c r="D18" i="7"/>
  <c r="D42" i="7"/>
  <c r="D38" i="7"/>
  <c r="D14" i="7"/>
  <c r="D11" i="7"/>
  <c r="D40" i="7"/>
  <c r="D13" i="7"/>
  <c r="D39" i="7"/>
  <c r="D41" i="7"/>
  <c r="H35" i="7"/>
  <c r="G35" i="7"/>
  <c r="H110" i="9"/>
  <c r="E110" i="9"/>
  <c r="E136" i="9"/>
  <c r="H136" i="9"/>
  <c r="E120" i="9"/>
  <c r="H120" i="9"/>
  <c r="E104" i="9"/>
  <c r="H104" i="9"/>
  <c r="E116" i="9"/>
  <c r="H116" i="9"/>
  <c r="H76" i="9"/>
  <c r="E76" i="9"/>
  <c r="H61" i="9"/>
  <c r="E61" i="9"/>
  <c r="H21" i="9"/>
  <c r="E21" i="9"/>
  <c r="H62" i="9"/>
  <c r="E62" i="9"/>
  <c r="H7" i="9"/>
  <c r="E7" i="9"/>
  <c r="H7" i="7"/>
  <c r="G7" i="7"/>
  <c r="E24" i="9"/>
  <c r="H24" i="9"/>
  <c r="H57" i="9"/>
  <c r="E57" i="9"/>
  <c r="H33" i="9"/>
  <c r="E33" i="9"/>
  <c r="E124" i="9"/>
  <c r="H124" i="9"/>
  <c r="H42" i="9"/>
  <c r="E42" i="9"/>
  <c r="H67" i="9"/>
  <c r="E67" i="9"/>
  <c r="H60" i="9"/>
  <c r="E60" i="9"/>
  <c r="H22" i="7"/>
  <c r="G22" i="7"/>
  <c r="E86" i="9"/>
  <c r="H86" i="9"/>
  <c r="H88" i="9"/>
  <c r="E88" i="9"/>
  <c r="H8" i="7"/>
  <c r="G8" i="7"/>
  <c r="H6" i="7"/>
  <c r="G6" i="7"/>
  <c r="H77" i="9"/>
  <c r="E77" i="9"/>
  <c r="H150" i="9"/>
  <c r="E150" i="9"/>
  <c r="H79" i="9"/>
  <c r="E79" i="9"/>
  <c r="E129" i="9"/>
  <c r="H129" i="9"/>
  <c r="H130" i="9"/>
  <c r="E130" i="9"/>
  <c r="H37" i="9"/>
  <c r="E37" i="9"/>
  <c r="H38" i="9"/>
  <c r="E38" i="9"/>
  <c r="G18" i="7"/>
  <c r="H18" i="7"/>
  <c r="H47" i="9"/>
  <c r="E47" i="9"/>
  <c r="H39" i="7"/>
  <c r="G39" i="7"/>
  <c r="G23" i="7"/>
  <c r="H23" i="7"/>
  <c r="H64" i="9"/>
  <c r="E64" i="9"/>
  <c r="G10" i="7"/>
  <c r="H10" i="7"/>
  <c r="H9" i="9"/>
  <c r="E9" i="9"/>
  <c r="E83" i="9"/>
  <c r="H83" i="9"/>
  <c r="H18" i="9"/>
  <c r="E18" i="9"/>
  <c r="H32" i="7"/>
  <c r="G32" i="7"/>
  <c r="E100" i="9"/>
  <c r="H100" i="9"/>
  <c r="H43" i="9"/>
  <c r="E43" i="9"/>
  <c r="H36" i="9"/>
  <c r="E36" i="9"/>
  <c r="H72" i="9"/>
  <c r="E72" i="9"/>
  <c r="H90" i="9"/>
  <c r="E90" i="9"/>
  <c r="H66" i="9"/>
  <c r="E66" i="9"/>
  <c r="H41" i="7"/>
  <c r="G41" i="7"/>
  <c r="H126" i="9"/>
  <c r="E126" i="9"/>
  <c r="H78" i="9"/>
  <c r="E78" i="9"/>
  <c r="H151" i="9"/>
  <c r="E151" i="9"/>
  <c r="H135" i="9"/>
  <c r="E135" i="9"/>
  <c r="H119" i="9"/>
  <c r="E119" i="9"/>
  <c r="H103" i="9"/>
  <c r="E103" i="9"/>
  <c r="E105" i="9"/>
  <c r="H105" i="9"/>
  <c r="H106" i="9"/>
  <c r="E106" i="9"/>
  <c r="H82" i="9"/>
  <c r="E82" i="9"/>
  <c r="H13" i="9"/>
  <c r="E13" i="9"/>
  <c r="E81" i="9"/>
  <c r="H81" i="9"/>
  <c r="H14" i="9"/>
  <c r="E14" i="9"/>
  <c r="H44" i="7"/>
  <c r="G44" i="7"/>
  <c r="H28" i="7"/>
  <c r="G28" i="7"/>
  <c r="H12" i="7"/>
  <c r="G12" i="7"/>
  <c r="H147" i="9"/>
  <c r="E147" i="9"/>
  <c r="H23" i="9"/>
  <c r="E23" i="9"/>
  <c r="H40" i="9"/>
  <c r="E40" i="9"/>
  <c r="H49" i="9"/>
  <c r="E49" i="9"/>
  <c r="H37" i="7"/>
  <c r="G37" i="7"/>
  <c r="H21" i="7"/>
  <c r="G21" i="7"/>
  <c r="H40" i="7"/>
  <c r="G40" i="7"/>
  <c r="H58" i="9"/>
  <c r="E58" i="9"/>
  <c r="E19" i="9"/>
  <c r="H19" i="9"/>
  <c r="H33" i="7"/>
  <c r="G33" i="7"/>
  <c r="E140" i="9"/>
  <c r="H140" i="9"/>
  <c r="H12" i="9"/>
  <c r="E12" i="9"/>
  <c r="H38" i="7"/>
  <c r="G38" i="7"/>
  <c r="H134" i="9"/>
  <c r="E134" i="9"/>
  <c r="H93" i="9"/>
  <c r="E93" i="9"/>
  <c r="E141" i="9"/>
  <c r="H141" i="9"/>
  <c r="E125" i="9"/>
  <c r="H125" i="9"/>
  <c r="D44" i="7"/>
  <c r="D43" i="7"/>
  <c r="H102" i="9"/>
  <c r="E102" i="9"/>
  <c r="H95" i="9"/>
  <c r="E95" i="9"/>
  <c r="E80" i="9"/>
  <c r="H80" i="9"/>
  <c r="H145" i="9"/>
  <c r="E145" i="9"/>
  <c r="H146" i="9"/>
  <c r="E146" i="9"/>
  <c r="H84" i="9"/>
  <c r="E84" i="9"/>
  <c r="H53" i="9"/>
  <c r="E53" i="9"/>
  <c r="H107" i="9"/>
  <c r="E107" i="9"/>
  <c r="H54" i="9"/>
  <c r="E54" i="9"/>
  <c r="H63" i="9"/>
  <c r="E63" i="9"/>
  <c r="H26" i="7"/>
  <c r="G26" i="7"/>
  <c r="E16" i="9"/>
  <c r="H16" i="9"/>
  <c r="G42" i="7"/>
  <c r="H42" i="7"/>
  <c r="E148" i="9"/>
  <c r="H148" i="9"/>
  <c r="H99" i="9"/>
  <c r="E99" i="9"/>
  <c r="H25" i="9"/>
  <c r="E25" i="9"/>
  <c r="H34" i="9"/>
  <c r="E34" i="9"/>
  <c r="D12" i="7"/>
  <c r="H59" i="9"/>
  <c r="E59" i="9"/>
  <c r="H43" i="7"/>
  <c r="G43" i="7"/>
  <c r="H27" i="7"/>
  <c r="G27" i="7"/>
  <c r="H11" i="7"/>
  <c r="G11" i="7"/>
  <c r="H52" i="9"/>
  <c r="E52" i="9"/>
  <c r="H14" i="7"/>
  <c r="G14" i="7"/>
  <c r="H31" i="9"/>
  <c r="E31" i="9"/>
  <c r="H19" i="7"/>
  <c r="G19" i="7"/>
  <c r="H20" i="9"/>
  <c r="E20" i="9"/>
  <c r="E109" i="9"/>
  <c r="H109" i="9"/>
  <c r="H142" i="9"/>
  <c r="E142" i="9"/>
  <c r="H94" i="9"/>
  <c r="E94" i="9"/>
  <c r="H71" i="9"/>
  <c r="E71" i="9"/>
  <c r="E144" i="9"/>
  <c r="H144" i="9"/>
  <c r="E128" i="9"/>
  <c r="H128" i="9"/>
  <c r="E112" i="9"/>
  <c r="H112" i="9"/>
  <c r="E96" i="9"/>
  <c r="H96" i="9"/>
  <c r="E121" i="9"/>
  <c r="H121" i="9"/>
  <c r="H122" i="9"/>
  <c r="E122" i="9"/>
  <c r="H29" i="9"/>
  <c r="E29" i="9"/>
  <c r="H30" i="9"/>
  <c r="E30" i="9"/>
  <c r="E132" i="9"/>
  <c r="H132" i="9"/>
  <c r="H39" i="9"/>
  <c r="E39" i="9"/>
  <c r="G15" i="7"/>
  <c r="H15" i="7"/>
  <c r="H56" i="9"/>
  <c r="E56" i="9"/>
  <c r="H65" i="9"/>
  <c r="E65" i="9"/>
  <c r="E75" i="9"/>
  <c r="H75" i="9"/>
  <c r="H10" i="9"/>
  <c r="E10" i="9"/>
  <c r="H24" i="7"/>
  <c r="G24" i="7"/>
  <c r="E35" i="9"/>
  <c r="H35" i="9"/>
  <c r="H28" i="9"/>
  <c r="E28" i="9"/>
  <c r="E113" i="9"/>
  <c r="H113" i="9"/>
  <c r="H114" i="9"/>
  <c r="E114" i="9"/>
  <c r="H22" i="9"/>
  <c r="E22" i="9"/>
  <c r="E27" i="9"/>
  <c r="H27" i="9"/>
  <c r="H46" i="7"/>
  <c r="G46" i="7"/>
  <c r="H85" i="9"/>
  <c r="E85" i="9"/>
  <c r="H69" i="9"/>
  <c r="E69" i="9"/>
  <c r="H118" i="9"/>
  <c r="E118" i="9"/>
  <c r="E70" i="9"/>
  <c r="H70" i="9"/>
  <c r="H74" i="9"/>
  <c r="E74" i="9"/>
  <c r="H68" i="9"/>
  <c r="E68" i="9"/>
  <c r="E73" i="9"/>
  <c r="H73" i="9"/>
  <c r="H6" i="9"/>
  <c r="E6" i="9"/>
  <c r="H15" i="9"/>
  <c r="E15" i="9"/>
  <c r="G47" i="7"/>
  <c r="H47" i="7"/>
  <c r="G31" i="7"/>
  <c r="H31" i="7"/>
  <c r="H123" i="9"/>
  <c r="E123" i="9"/>
  <c r="E32" i="9"/>
  <c r="H32" i="9"/>
  <c r="G16" i="7"/>
  <c r="H16" i="7"/>
  <c r="H50" i="9"/>
  <c r="E50" i="9"/>
  <c r="E11" i="9"/>
  <c r="H11" i="9"/>
  <c r="H17" i="7"/>
  <c r="G17" i="7"/>
  <c r="H30" i="7"/>
  <c r="G30" i="7"/>
  <c r="H9" i="7"/>
  <c r="G9" i="7"/>
  <c r="H25" i="7"/>
  <c r="G25" i="7"/>
  <c r="E89" i="9"/>
  <c r="H89" i="9"/>
  <c r="E108" i="9"/>
  <c r="H108" i="9"/>
  <c r="H48" i="9"/>
  <c r="E48" i="9"/>
  <c r="H149" i="9"/>
  <c r="E149" i="9"/>
  <c r="E133" i="9"/>
  <c r="H133" i="9"/>
  <c r="E117" i="9"/>
  <c r="H117" i="9"/>
  <c r="E101" i="9"/>
  <c r="H101" i="9"/>
  <c r="H143" i="9"/>
  <c r="E143" i="9"/>
  <c r="H127" i="9"/>
  <c r="E127" i="9"/>
  <c r="H111" i="9"/>
  <c r="E111" i="9"/>
  <c r="H87" i="9"/>
  <c r="E87" i="9"/>
  <c r="E137" i="9"/>
  <c r="H137" i="9"/>
  <c r="H138" i="9"/>
  <c r="E138" i="9"/>
  <c r="H98" i="9"/>
  <c r="E98" i="9"/>
  <c r="H131" i="9"/>
  <c r="E131" i="9"/>
  <c r="H92" i="9"/>
  <c r="E92" i="9"/>
  <c r="H45" i="9"/>
  <c r="E45" i="9"/>
  <c r="E97" i="9"/>
  <c r="H97" i="9"/>
  <c r="H46" i="9"/>
  <c r="E46" i="9"/>
  <c r="H36" i="7"/>
  <c r="G36" i="7"/>
  <c r="H20" i="7"/>
  <c r="G20" i="7"/>
  <c r="H55" i="9"/>
  <c r="E55" i="9"/>
  <c r="E8" i="9"/>
  <c r="H8" i="9"/>
  <c r="G34" i="7"/>
  <c r="H34" i="7"/>
  <c r="H41" i="9"/>
  <c r="E41" i="9"/>
  <c r="H17" i="9"/>
  <c r="E17" i="9"/>
  <c r="H45" i="7"/>
  <c r="G45" i="7"/>
  <c r="H29" i="7"/>
  <c r="G29" i="7"/>
  <c r="H13" i="7"/>
  <c r="G13" i="7"/>
  <c r="E139" i="9"/>
  <c r="H139" i="9"/>
  <c r="E91" i="9"/>
  <c r="H91" i="9"/>
  <c r="H26" i="9"/>
  <c r="E26" i="9"/>
  <c r="H115" i="9"/>
  <c r="E115" i="9"/>
  <c r="H51" i="9"/>
  <c r="E51" i="9"/>
  <c r="H44" i="9"/>
  <c r="E44" i="9"/>
  <c r="D48" i="7" l="1"/>
</calcChain>
</file>

<file path=xl/sharedStrings.xml><?xml version="1.0" encoding="utf-8"?>
<sst xmlns="http://schemas.openxmlformats.org/spreadsheetml/2006/main" count="3895" uniqueCount="1680">
  <si>
    <t>Em todas as abas da Planilha de Medição de Obras, preencha apenas os campos com fundo azul claro. 
Todos as outras informações são geradas automaticamente.</t>
  </si>
  <si>
    <t>Fatores de Cálculo</t>
  </si>
  <si>
    <t>BDI</t>
  </si>
  <si>
    <t>LS (Encargos Sociais)</t>
  </si>
  <si>
    <t>Preencha apenas as células com esse azul claro como cor de fundo!</t>
  </si>
  <si>
    <t>Obra</t>
  </si>
  <si>
    <t>Nome</t>
  </si>
  <si>
    <t>Condominio Palatium</t>
  </si>
  <si>
    <t>Endereço</t>
  </si>
  <si>
    <t>Informações Institucionais</t>
  </si>
  <si>
    <t>Razão Social</t>
  </si>
  <si>
    <t>F A Alves Vasoncelos Ltda.</t>
  </si>
  <si>
    <t>CNPJ</t>
  </si>
  <si>
    <t>23.471.824/0001-45</t>
  </si>
  <si>
    <t>Inscrição Estadual</t>
  </si>
  <si>
    <t>Responsável</t>
  </si>
  <si>
    <t>Francisco de Assis Alves Vasocnelos</t>
  </si>
  <si>
    <t>Cargo</t>
  </si>
  <si>
    <t>Enegenheiro Responsável</t>
  </si>
  <si>
    <t>Telefone</t>
  </si>
  <si>
    <t>(88) 9 8802-1038</t>
  </si>
  <si>
    <t>E-mail</t>
  </si>
  <si>
    <t>spateeng@gmail.com</t>
  </si>
  <si>
    <t>OBRA</t>
  </si>
  <si>
    <t>Etapa</t>
  </si>
  <si>
    <t>Descrição</t>
  </si>
  <si>
    <t>1.1</t>
  </si>
  <si>
    <t>Instalações Elétricas - Tubulações Laje aparente</t>
  </si>
  <si>
    <t>1.2</t>
  </si>
  <si>
    <t>Instalações Elétricas - Tubulações Piso e paredes</t>
  </si>
  <si>
    <t>1.3</t>
  </si>
  <si>
    <t>Instalações Elétricas - Fiação de Distribuição</t>
  </si>
  <si>
    <t>1.4</t>
  </si>
  <si>
    <t>Instalações Elétricas - Tomadas e Interruptores</t>
  </si>
  <si>
    <t>1.5</t>
  </si>
  <si>
    <t>Instalações Elétricas - Luminárias e Acessórios (Somente Mão de Obra)</t>
  </si>
  <si>
    <t>1.6</t>
  </si>
  <si>
    <t>Instalações Elétricas - Eletrocalhas e Acessórios</t>
  </si>
  <si>
    <t>1.7</t>
  </si>
  <si>
    <t>Instalações Elétricas - Quadros - Infraestrutura</t>
  </si>
  <si>
    <t>1.8</t>
  </si>
  <si>
    <t>Instalações Elétricas - Quadros - Cabeamento</t>
  </si>
  <si>
    <t>1.9</t>
  </si>
  <si>
    <t>Instalações Elétricas - Quadros</t>
  </si>
  <si>
    <t>2.1</t>
  </si>
  <si>
    <t>Instalações de Telecom/Infra CFTV - Tubulações Laje aparente e paredes</t>
  </si>
  <si>
    <t>2.2</t>
  </si>
  <si>
    <t>Instalações de Telecom/Infra CFTV - Tomadas e afins</t>
  </si>
  <si>
    <t>2.3</t>
  </si>
  <si>
    <t>Instalações de Telecom/Infra CFTV - Fiação de distribuição</t>
  </si>
  <si>
    <t>2.4</t>
  </si>
  <si>
    <t>Instalações de Telecom/Infra CFTV - Alimentadores dos Quadros</t>
  </si>
  <si>
    <t>3.1</t>
  </si>
  <si>
    <t>Instalações Hidráulicas - AF Isométricos</t>
  </si>
  <si>
    <t>3.2</t>
  </si>
  <si>
    <t>Instalações Hidráulicas - AQ Isométricos</t>
  </si>
  <si>
    <t>3.3</t>
  </si>
  <si>
    <t>Instalações Hidráulicas - AF Prumadas e Distribuição</t>
  </si>
  <si>
    <t>3.4</t>
  </si>
  <si>
    <t>Instalações Hidráulicas - AQ Prumadas e Distribuição</t>
  </si>
  <si>
    <t>3.5</t>
  </si>
  <si>
    <t>Instalações Hidráulicas - Estação redutora de pressão</t>
  </si>
  <si>
    <t>3.6</t>
  </si>
  <si>
    <t>Instalações Hidráulicas - Csternas/Sucção e recalque</t>
  </si>
  <si>
    <t>4.1</t>
  </si>
  <si>
    <t>Instalações Sanitárias - Ramais e ventilação</t>
  </si>
  <si>
    <t>4.2</t>
  </si>
  <si>
    <t>Instalações Sanitárias - Caixas e ralos</t>
  </si>
  <si>
    <t>4.3</t>
  </si>
  <si>
    <t>Instalações Sanitárias - Elementos de fixação e suporte / Acessórios</t>
  </si>
  <si>
    <t>4.4</t>
  </si>
  <si>
    <t>Instalações Sanitárias - Louças e metais (Somente mão de obra)</t>
  </si>
  <si>
    <t>5.1</t>
  </si>
  <si>
    <t>Instalações Águas Pluviais/Drenagem - Prumadas/Distribuição</t>
  </si>
  <si>
    <t>5.2</t>
  </si>
  <si>
    <t>Instalações Águas Pluviais/Drenagem - Caixas e ralos</t>
  </si>
  <si>
    <t>5.3</t>
  </si>
  <si>
    <t>Instalações Águas Pluviais/Drenagem - Elementos de fixação e suporte/Acessórios</t>
  </si>
  <si>
    <t>5.4</t>
  </si>
  <si>
    <t>Instalações Águas Pluviais/Drenagem - Drenos de ar condicionado</t>
  </si>
  <si>
    <t>5.5</t>
  </si>
  <si>
    <t>Instalações Águas Pluviais/Drenagem - Bombeamento/Drenagem</t>
  </si>
  <si>
    <t>6.1</t>
  </si>
  <si>
    <t>Istalações Incêndio - Tubulações (Prumadas /Distribuição) - FG</t>
  </si>
  <si>
    <t>6.2</t>
  </si>
  <si>
    <t>Istalações Incêndio - Tubulações (Distribuição) - CPVC</t>
  </si>
  <si>
    <t>6.3</t>
  </si>
  <si>
    <t>Istalações Incêndio - Bombeamento / Registros</t>
  </si>
  <si>
    <t>6.4</t>
  </si>
  <si>
    <t>Istalações Incêndio - Hidrantes / Extintores e Sinalização</t>
  </si>
  <si>
    <t>6.5</t>
  </si>
  <si>
    <t>Istalações Incêndio - Sistema SPDA</t>
  </si>
  <si>
    <t>6.6</t>
  </si>
  <si>
    <t>Istalações Incêndio - Gás de Cozinha - GLP</t>
  </si>
  <si>
    <t>6.7</t>
  </si>
  <si>
    <t>Istalações Incêndio - Sistema de Detecção e Alarme - SDAI</t>
  </si>
  <si>
    <t>7.1</t>
  </si>
  <si>
    <t>Sistema de Climatização - Apto.Tipo - 02 AC 12000 BTU/h</t>
  </si>
  <si>
    <t>7.2</t>
  </si>
  <si>
    <t>Sistema de Climatização - Apto.Tipo - 02 AC 18000 BTU/h</t>
  </si>
  <si>
    <t>7.3</t>
  </si>
  <si>
    <t>Sistema de Climatização - Apto.Tipo - 01 AC 36000 BTU/h</t>
  </si>
  <si>
    <t>7.4</t>
  </si>
  <si>
    <t>Sistema de Climatização - Guarita - 01 AC 12000 BTU/h</t>
  </si>
  <si>
    <t>7.5</t>
  </si>
  <si>
    <t>Sistema de Climatização - Lazer - 02 AC 30000 BTU/h</t>
  </si>
  <si>
    <t>7.6</t>
  </si>
  <si>
    <t>Sistema de Climatização - Lazer - 05 AC 36000 BTU/h</t>
  </si>
  <si>
    <t>7.7</t>
  </si>
  <si>
    <t>Sistema de Climatização - Lazer - 01 AC 60000 BTU/h</t>
  </si>
  <si>
    <t>Item</t>
  </si>
  <si>
    <t>Unidade</t>
  </si>
  <si>
    <t>Quantidade</t>
  </si>
  <si>
    <t>Valor Unitário Material</t>
  </si>
  <si>
    <t>Valor Unitário Mão de Obra</t>
  </si>
  <si>
    <t>Valor Total Material</t>
  </si>
  <si>
    <t>Valor Total Mão de obra</t>
  </si>
  <si>
    <t>Valor Total (Com BDI e Leis Sociais)</t>
  </si>
  <si>
    <t>1.1.1</t>
  </si>
  <si>
    <t>ELETRODUTO PVC RÍGIDO ROSCÁVEL, CLASSE B, NBR-15465,  Ф 3/4" x 3,0m, FAB.TIGRE, AMANCO</t>
  </si>
  <si>
    <t>VR</t>
  </si>
  <si>
    <t>1.1.2</t>
  </si>
  <si>
    <t>ELETRODUTO PVC RÍGIDO ROSCÁVEL, CLASSE B, NBR-15465,  Ф 1" x 3,0m, FAB.TIGRE, AMANCO</t>
  </si>
  <si>
    <t>1.1.3</t>
  </si>
  <si>
    <t>CURVA 90o P/ELETRODUTO PVC RÍGIDO, ROSCA Ф 3/4", FAB.TIGRE, AMANCO</t>
  </si>
  <si>
    <t>UN</t>
  </si>
  <si>
    <t>1.1.4</t>
  </si>
  <si>
    <t>CURVA 90o P/ELETRODUTO PVC RÍGIDO, ROSCA Ф 1", FAB.TIGRE, AMANCO</t>
  </si>
  <si>
    <t>1.1.5</t>
  </si>
  <si>
    <t>LUVA P/ELETRODUTO PVC RÍGIDO, ROSCA Ф 3/4", FAB.TIGRE, AMANCO</t>
  </si>
  <si>
    <t>1.1.6</t>
  </si>
  <si>
    <t>LUVA P/ELETRODUTO PVC RÍGIDO, ROSCA Ф 1", FAB.TIGRE, AMANCO</t>
  </si>
  <si>
    <t>1.1.7</t>
  </si>
  <si>
    <t>BUCHA E ARRUELA EM LIGA DE ALUMINIO SILÍCIO Ф 3/4", FAB. WETZEL, TRAMONTINA</t>
  </si>
  <si>
    <t>PA</t>
  </si>
  <si>
    <t>1.1.8</t>
  </si>
  <si>
    <t>ARAME GALVANIZADO BITOLA 16BWG - GERDAU</t>
  </si>
  <si>
    <t>KG</t>
  </si>
  <si>
    <t>1.1.9</t>
  </si>
  <si>
    <t>PARAFUSO FENDA, ROSCA SOBERBA C/BUCHA DE NYLON Ref. S8 x 40mm, FAB. MAXTIL,CARMEHIL</t>
  </si>
  <si>
    <t>1.1.10</t>
  </si>
  <si>
    <t>ABRAÇADEIRA AÇO GALVANIZADO, TIPO "D" C/CUNHA Ф 3/4", Ref. MAX.AA.TDC, FAB. MAXTIL,CARMEHIL</t>
  </si>
  <si>
    <t>1.1.11</t>
  </si>
  <si>
    <t xml:space="preserve">CONDULETE MÚLTIPLO EM LIGA DE ALUMÍNIO, PARAF. AÇO ZINCADO, TAMPA E JUNTA DE VEDAÇÃO, ROSCA Ф 3/4", FAB. WETZEL     </t>
  </si>
  <si>
    <t>1.1.12</t>
  </si>
  <si>
    <t xml:space="preserve">CONECTOR EM ALUM.SILICIO P/CONDULETE MÚLTIPLO, PARAF. AÇO ZINCADO, ROSCA EXTERNA Ф 3/4", FAB. WETZEL     </t>
  </si>
  <si>
    <t>1.1.13</t>
  </si>
  <si>
    <t>CAIXA DE PVC QUADRADA 4"x4" (AMARELA), FAB.TIGRE, AMANCO</t>
  </si>
  <si>
    <t>1.1.14</t>
  </si>
  <si>
    <t>CAIXA DE PVC OCTOGONAL 4"x4" F.FIXO (AMARELA), FAB.TIGRE, AMANCO</t>
  </si>
  <si>
    <t>1.2.1</t>
  </si>
  <si>
    <t>ELETRODUTO FLEXÍVEL (GARGANTA), TIPO LEVE (320 N/5cm), AMARELO, Ф 25mm(3/4"), FAB.TIGRE, AMANCO</t>
  </si>
  <si>
    <t>MT</t>
  </si>
  <si>
    <t>1.2.2</t>
  </si>
  <si>
    <t>LUVA P/ELETRODUTO FLEXÍVEL (GARGANTA), Ф 25mm(3/4"), FAB.TIGRE, AMANCO</t>
  </si>
  <si>
    <t>1.2.3</t>
  </si>
  <si>
    <t>1.2.4</t>
  </si>
  <si>
    <t>CAIXA DE PVC RETANGULAR 4"x2" (AMARELA), FAB.TIGRE, AMANCO</t>
  </si>
  <si>
    <t>1.2.5</t>
  </si>
  <si>
    <t>CAIXA DE PVC HEXAGONAL 3"x3" (AMARELA), FAB.TIGRE, AMANCO</t>
  </si>
  <si>
    <t>1.2.6</t>
  </si>
  <si>
    <t>1.2.7</t>
  </si>
  <si>
    <t>CAIXA DE PASSAGEM METÁLICA, EMBUTIR CH.#22, C/TAMPA PARAFUSADA, 150 X 150 X 100mm, FAB. TECNELSA, CARMEHIL</t>
  </si>
  <si>
    <t>1.2.8</t>
  </si>
  <si>
    <t>CAIXA DE PASSAGEM METÁLICA, EMBUTIR CH.#22, C/TAMPA PARAFUSADA, 200 X 200 X 100mm, FAB. TECNELSA, CARMEHIL</t>
  </si>
  <si>
    <t>1.2.9</t>
  </si>
  <si>
    <t>CAIXAS DE PASSAGEM BLINDADA EM TERMOPLÁSTICO C/TAMPA AÇO INOX, FAB. SODRAMAR</t>
  </si>
  <si>
    <t>1.2.10</t>
  </si>
  <si>
    <t>CAIXA DE PASSAGEM BLINDADA EM TERMOPLÁSTICO C/TAMPA PARAFUSADA, FAB. SODRAMAR - DRIVER LED</t>
  </si>
  <si>
    <t>1.3.1</t>
  </si>
  <si>
    <t>CABO PP FLEX ISOL. 450/750V / PVC 70oC, CL.5, NBR-Nm247-5, 3x1,5mm2 FAB. COBRECOM</t>
  </si>
  <si>
    <t>1.3.2</t>
  </si>
  <si>
    <t>CABO UNIPOLAR ISOL. 450/750V / PVC 70oC, FLEX CL.5, NBR-Nm247-3, 1x2,5mm2 COR PRETA, FAB. COBRECOM</t>
  </si>
  <si>
    <t>1.3.3</t>
  </si>
  <si>
    <t>CABO UNIPOLAR ISOL. 450/750V / PVC 70oC, FLEX CL.5, NBR-Nm247-3, 1x4mm2 COR PRETA, FAB. COBRECOM</t>
  </si>
  <si>
    <t>1.3.4</t>
  </si>
  <si>
    <t>CABO UNIPOLAR ISOL. 0,6/1KV / PVC 70oC, CL.5, NBR-7288, COR PRETO, 1x2,5mm2 FAB. COBRECOM, PRYSMIAN</t>
  </si>
  <si>
    <t>1.3.5</t>
  </si>
  <si>
    <t>CABO UNIPOLAR ISOL. 0,6/1KV / PVC 70oC, CL.5, NBR-7288, COR PRETO, 1x6mm2 FAB. COBRECOM, PRYSMIAN</t>
  </si>
  <si>
    <t>1.3.6</t>
  </si>
  <si>
    <t>FITA ISOLANTE COMUM No 33, FAB. SCOTCH / TIGRE</t>
  </si>
  <si>
    <t>PC</t>
  </si>
  <si>
    <t>1.3.7</t>
  </si>
  <si>
    <t>FITA ISOLANTE ALTA FUSÃO No 23, FAB. SCOTCH, 3M</t>
  </si>
  <si>
    <t>1.3.8</t>
  </si>
  <si>
    <t>ANILHAS / MARCADORES, FAB. HELLERMANN, PIAL</t>
  </si>
  <si>
    <t>1.3.9</t>
  </si>
  <si>
    <t>TERMINAL DE COMPRESSÃO PRÉ-ISOLADO P/ 2,5mm2, FAB. INTELLI, MAGNET</t>
  </si>
  <si>
    <t>1.4.1</t>
  </si>
  <si>
    <t>INTERRUPTOR COM 01 TECLA SIMPLES 10A/250V EM PLACA 4" x 2" C/SUPORTE, FAB. PIAL LEGRAND, TRAMONTINA</t>
  </si>
  <si>
    <t>1.4.2</t>
  </si>
  <si>
    <t>INTERRUPTOR COM 02 TECLA SIMPLES 10A/250V EM PLACA 4" x 2" C/SUPORTE, FAB. PIAL LEGRAND, TRAMONTINA</t>
  </si>
  <si>
    <t>1.4.3</t>
  </si>
  <si>
    <t>INTERRUPTOR COM 03 TECLA SIMPLES 10A/250V EM PLACA 4" x 2" C/SUPORTE, FAB. PIAL LEGRAND, TRAMONTINA</t>
  </si>
  <si>
    <t>1.4.4</t>
  </si>
  <si>
    <t>INTERRUPTOR PARALELO COM 01 TECLA SIMPLES 10A/250V EM PLACA 4" x 2" C/SUPORTE, FAB. PIAL, TRAMONTINA</t>
  </si>
  <si>
    <t>1.4.5</t>
  </si>
  <si>
    <t>INTERRUPTOR COM 01 TECLA SIMPLES 10A/250V + PARALELO EM PLACA 4" x 2" C/SUPORTE, FAB. PIAL, TRAMONTINA</t>
  </si>
  <si>
    <t>1.4.6</t>
  </si>
  <si>
    <t>INTERRUPTOR COM 02 TECLA SIMPLES 10A/250V + PARALELO EM PLACA 4" x 2" C/SUPORTE, FAB. PIAL, TRAMONTINA</t>
  </si>
  <si>
    <t>1.4.7</t>
  </si>
  <si>
    <t>INTERRUPTOR COM 01 TECLA SIMPLES 10A/250V + TOMADA 2P+T EM PLACA 4" x 2" C/SUPORTE, FAB. PIAL, TRAMONTINA</t>
  </si>
  <si>
    <t>1.4.8</t>
  </si>
  <si>
    <t>PULSADOR DE CAMPAINHA EM PLACA 4" x 2" C/SUPORTE, FAB. PIAL LEGRAND, TRAMONTINA</t>
  </si>
  <si>
    <t>1.4.9</t>
  </si>
  <si>
    <t>CAMPAINHA MUSICAL EM PLACA 4" x 2" C/SUPORTE, FAB. PIAL LEGRAND, TRAMONTINA</t>
  </si>
  <si>
    <t>1.4.10</t>
  </si>
  <si>
    <t>TOMADA SIMPLES 2P+T 10A/250V NBR-14136 EM PLACA 4" x 2" C/SUPORTE, FAB. PIAL, TRAMONTINA - TUG</t>
  </si>
  <si>
    <t>1.4.11</t>
  </si>
  <si>
    <t>TOMADA DUPLA 2P+T 10A/250V NBR-14136 EM PLACA 4" x 2" C/SUPORTE, FAB. PIAL, TRAMONTINA - TUG</t>
  </si>
  <si>
    <t>1.4.12</t>
  </si>
  <si>
    <t>TOMADA SIMPLES 2P+T 20A/250V NBR-14136 EM PLACA 4" x 2" C/SUPORTE, FAB. PIAL, TRAMONTINA</t>
  </si>
  <si>
    <t>1.4.13</t>
  </si>
  <si>
    <t>TOMADA SIMPLES 2P+T 20A/250V NBR-14136 + ENTRADA USB, EM PLACA 4" x 2" C/SUPORTE, FAB. PIAL LEGRAND, TRAMONTINA</t>
  </si>
  <si>
    <t>1.4.14</t>
  </si>
  <si>
    <t>PLACA CEGA 4" x 4" C/SUPORTE, PIAL PLUS, TRAMONTINA</t>
  </si>
  <si>
    <t>1.4.15</t>
  </si>
  <si>
    <t xml:space="preserve">INTERRUPTOR PARALELO COM 01 TECLA 10A/250V EM CONDULETE ALUMÍNIO Ф 3/4", TIPO "E", FAB. WETZEL, PIAL </t>
  </si>
  <si>
    <t>1.4.16</t>
  </si>
  <si>
    <t xml:space="preserve">TOMADA SIMPLES 2P+T 10A/250V NBR-14136 EM CONDULETE ALUMÍNIO Ф 3/4", TIPO "E", FAB. WETZEL, PIAL </t>
  </si>
  <si>
    <t>1.4.17</t>
  </si>
  <si>
    <t>TOMADA DE PISO SIMPLES 2P+T 20A/250V NBR-14136 EM PLACA 4" x 2" TP-04.45 C/SUPORTE, FAB. PIAL, WETZEL, TRAMONTINA</t>
  </si>
  <si>
    <t>1.4.18</t>
  </si>
  <si>
    <t>SENSOR DE PRESENÇA NO FORRO/TETO ALCANCE MINIMO DE 10,00m 360° X raio 8m - LEST4000 (XC) EXATRON</t>
  </si>
  <si>
    <t>1.4.19</t>
  </si>
  <si>
    <t>SENSOR DE PRESENÇA ARTICULADO ALCANCE MINIMO DE 10,00m 180° X 12m EM CONDULETE ou PAREDE - SPF0EX BC EXATRON</t>
  </si>
  <si>
    <t>1.4.20</t>
  </si>
  <si>
    <t>SENSOR DE PRESENÇA FIXO PASSIVO THREE-WAY ALCANCE MINIMO DE 10,00m 180° X 12m EM CAIXA 4x2 - SPP0TR EXATRON</t>
  </si>
  <si>
    <t>1.5.1</t>
  </si>
  <si>
    <t>LUMINARIA SLIM QUADRADA, EMBUTIDA NO FORRO, CORPO E REFLETOR EM ALUM., C/PROTEÇÃO EM VIDRO JATEADO</t>
  </si>
  <si>
    <t>1.5.2</t>
  </si>
  <si>
    <t>LUMINARIA CIRCULAR, EMBUTIDA NO FORRO, CORPO E REFLETOR EM ALUM., C/PROTEÇÃO EM VIDRO TEMPERADO - A DEFINIR - VARANDAS</t>
  </si>
  <si>
    <t>1.5.3</t>
  </si>
  <si>
    <t>ARANDELA NAVAL TIPO TARTARUGA EM ALUMINIO FUNDIDO C/VIDRO E GRADE, COM LÂMPADA LED 12W - PAREDE/TETO</t>
  </si>
  <si>
    <t>1.5.4</t>
  </si>
  <si>
    <t>LUMINÁRIA SOBREPOR REDONDA COR BRANCA C/FECHAMENTO EM VIDRO JATEADO</t>
  </si>
  <si>
    <t>1.5.5</t>
  </si>
  <si>
    <t>LUMINÁRIA EMBUTIR COR BRANCA C/MINI DICRÓICA</t>
  </si>
  <si>
    <t>1.5.6</t>
  </si>
  <si>
    <t>LUMINÁRIA EMBUTIR ORIENTÁVEL COR BRANCA C/MINI DICRÓICA</t>
  </si>
  <si>
    <t>1.5.7</t>
  </si>
  <si>
    <t>LUMINÁRIA DE EMBUTIR COR BRANCA C/LÂMPADA PAR-20</t>
  </si>
  <si>
    <t>1.5.8</t>
  </si>
  <si>
    <t>ARANDELA DE SOBREPOR NA PAREDE C/LÂMPADA ELETRÔNICA</t>
  </si>
  <si>
    <t>1.5.9</t>
  </si>
  <si>
    <t>BALIZADOR EMBUTIDO NA ALVENARIA, USO EXTERNO, COM LÂMPADA LED 6W 3000K - MURETAS</t>
  </si>
  <si>
    <t>1.5.10</t>
  </si>
  <si>
    <t>LUMINÁRIA EMBUTIR COR BRANCA C/LÂMPADA AR-70</t>
  </si>
  <si>
    <t>1.5.11</t>
  </si>
  <si>
    <t>LUMINÁRIA SUBAQUÁTICA COR BRANCA COM LED</t>
  </si>
  <si>
    <t>1.5.12</t>
  </si>
  <si>
    <t xml:space="preserve">LUMINÁRIA BLINDADA DE EMBUTIR NO PISO </t>
  </si>
  <si>
    <t>1.5.13</t>
  </si>
  <si>
    <t>LUMINÁRIA DE JARDIM TIPO ESPETO</t>
  </si>
  <si>
    <t>1.5.14</t>
  </si>
  <si>
    <t>REFLETOR XX</t>
  </si>
  <si>
    <t>1.5.15</t>
  </si>
  <si>
    <t>LUSTRE PENDENTE</t>
  </si>
  <si>
    <t>1.5.16</t>
  </si>
  <si>
    <t xml:space="preserve">PERFIL COM FITA DE LED E DRIVES </t>
  </si>
  <si>
    <t>1.5.17</t>
  </si>
  <si>
    <t>LUMINARIA TIPO CALHA DE SOBREPOR COM LED 32W - 3800LUX, FAB. G-LIGHT</t>
  </si>
  <si>
    <t>1.5.18</t>
  </si>
  <si>
    <t>LUMINÁRIA TIPO CALHA DE SOBREPOR, HERMÉTICA IP-65 COM LED 32W - G-LIGHT</t>
  </si>
  <si>
    <t>1.5.19</t>
  </si>
  <si>
    <t xml:space="preserve">LÂMPADA TUBULAR T5 LED 1200mm, COM DRIVER - EMBUTIDA NA SANCA </t>
  </si>
  <si>
    <t>1.5.20</t>
  </si>
  <si>
    <t>LUMINÁRIA DE OBSTÁCULO C/MASTRO, FOTO-CÉLULA MOD. ASE-1 E LÂMPADA LED 1x9W</t>
  </si>
  <si>
    <t>1.6.1</t>
  </si>
  <si>
    <t xml:space="preserve">ELETROCALHA C/VIROLA "C" EM CHAPA DE AÇO PERFURADA, CH#18 MSG, Ref.: MAX.ELC-GE, NBR-10476, DIM.300x100mm, FAB. MAXTIL,CARMEHIL     </t>
  </si>
  <si>
    <t>1.6.2</t>
  </si>
  <si>
    <t xml:space="preserve">TAMPA DE PRESSÃO C/REFORÇO EM CHAPA DE AÇO LISA, CH#20 MSG, Ref.: MAX.ET.PP-GE, NBR-10476, P/ELETROCALHA 300mm, FAB. MAXTIL,CARMEHIL     </t>
  </si>
  <si>
    <t>1.6.3</t>
  </si>
  <si>
    <t xml:space="preserve">CURVA HORIZONTAL 90o EM CHAPA DE AÇO LISA, CH#18 MSG, Ref.: MAX.EL.CH9JI-GE, NBR-10476, P/ELETROCALHA 300x100mm, FAB. MAXTIL,CARMEHIL     </t>
  </si>
  <si>
    <t>1.6.4</t>
  </si>
  <si>
    <t xml:space="preserve">CURVA DE INVERSÃO EM CHAPA DE AÇO LISA, CH#18 MSG, Ref.: MAX.EL.CE9JI-GF, NBR-6323, P/ELETROCALHA 300x100mm, FAB. MAXTIL,CARMEHIL     </t>
  </si>
  <si>
    <t>1.6.5</t>
  </si>
  <si>
    <t xml:space="preserve">TE HORIZONTAL 90o EM CHAPA DE AÇO LISA, CH#18 MSG, Ref.: MAX.EL.TRJI-GE, NBR-10476, P/ELETROCALHA 300x100mm, FAB. MAXTIL, CARMEHIL     </t>
  </si>
  <si>
    <t>1.6.6</t>
  </si>
  <si>
    <t xml:space="preserve">FLANGE P/PAINEL EM CHAPA DE AÇO LISA, CH#18 MSG, Ref.: MAX.E.ACO-GE, NBR-10476, P/ELETROCALHA 300x100mm, FAB. MAXTIL,CARMEHIL     </t>
  </si>
  <si>
    <t>1.6.7</t>
  </si>
  <si>
    <t xml:space="preserve">TALA DE JUNÇÃO SIMPLES P/ELETROCALHA, CURTA A=100mm, 08 FUROS, B=95mm, Ref.: MAX.E.JSC.100, NBR-10476, FAB. MAXTIL, CARMEHIL  </t>
  </si>
  <si>
    <t>1.6.8</t>
  </si>
  <si>
    <t>CHUMBADOR ROSCA INTERNA Ф1/4" x 31mm, Ref. MAX.ARS14, FAB. MAXTIL,CARMEHIL</t>
  </si>
  <si>
    <t>1.6.9</t>
  </si>
  <si>
    <t>VERGALHÃO (TIRANTE) AÇO GALVANIZADO, ROSCA TOTAL Ф 1/4", Ref. MAX.AF.BR.1/4, FAB. MAXTIL,CARMEHIL</t>
  </si>
  <si>
    <t>1.6.10</t>
  </si>
  <si>
    <t>PORCA SEXTAVADA Ref.AF.PS E ARRUELA LISA Ref.AF.AL Ф 1/4", FAB. MAXTIL,CARMEHIL</t>
  </si>
  <si>
    <t>1.6.11</t>
  </si>
  <si>
    <t>PARAFUSO CABEÇA LENTILHA AUTO-TRAVANTE, Ф1/4" x 1/2" C/PORCA e ARRUELA LISA , Ref. MAX.AF.PAT, FAB. MAXTIL,CARMEHIL</t>
  </si>
  <si>
    <t>1.6.12</t>
  </si>
  <si>
    <t xml:space="preserve">PERFILADO EM CHAPA DE AÇO PERFURADO, CH#16 MSG, Ref.: MAX.PPR-GE, NBR-10476, DIM.38x38mm, FAB. MAXTIL,CARMEHIL     </t>
  </si>
  <si>
    <t>1.7.1</t>
  </si>
  <si>
    <t>1.7.2</t>
  </si>
  <si>
    <t>1.7.3</t>
  </si>
  <si>
    <t>ELETRODUTO PVC RÍGIDO ROSCÁVEL, CLASSE B, NBR-15465,  Ф 1.1/4" x 3,0m, FAB.TIGRE, AMANCO</t>
  </si>
  <si>
    <t>1.7.4</t>
  </si>
  <si>
    <t>ELETRODUTO PVC RÍGIDO ROSCÁVEL, CLASSE B, NBR-15465,  Ф 1.1/2" x 3,0m, FAB.TIGRE, AMANCO</t>
  </si>
  <si>
    <t>1.7.5</t>
  </si>
  <si>
    <t>ELETRODUTO PVC RÍGIDO ROSCÁVEL, CLASSE B, NBR-15465,  Ф 2" x 3,0m, FAB.TIGRE, AMANCO</t>
  </si>
  <si>
    <t>1.7.6</t>
  </si>
  <si>
    <t>ELETRODUTO PVC RÍGIDO ROSCÁVEL, CLASSE B, NBR-15465,  Ф 4" x 3,0m, FAB.TIGRE, AMANCO</t>
  </si>
  <si>
    <t>1.7.7</t>
  </si>
  <si>
    <t>1.7.8</t>
  </si>
  <si>
    <t>1.7.9</t>
  </si>
  <si>
    <t>CURVA 90o P/ELETRODUTO PVC RÍGIDO, ROSCA Ф 1.1/4", FAB.TIGRE, AMANCO</t>
  </si>
  <si>
    <t>1.7.10</t>
  </si>
  <si>
    <t>CURVA 90o P/ELETRODUTO PVC RÍGIDO, ROSCA Ф 1.1/2", FAB.TIGRE, AMANCO</t>
  </si>
  <si>
    <t>1.7.11</t>
  </si>
  <si>
    <t>CURVA 90o P/ELETRODUTO PVC RÍGIDO, ROSCA Ф 2", FAB.TIGRE, AMANCO</t>
  </si>
  <si>
    <t>1.7.12</t>
  </si>
  <si>
    <t>CURVA 90o P/ELETRODUTO PVC RÍGIDO, ROSCA Ф 4", FAB.TIGRE, AMANCO</t>
  </si>
  <si>
    <t>1.7.13</t>
  </si>
  <si>
    <t>1.7.14</t>
  </si>
  <si>
    <t>1.7.15</t>
  </si>
  <si>
    <t>LUVA P/ELETRODUTO PVC RÍGIDO, ROSCA Ф 1.1/4", FAB.TIGRE, AMANCO</t>
  </si>
  <si>
    <t>1.7.16</t>
  </si>
  <si>
    <t>LUVA P/ELETRODUTO PVC RÍGIDO, ROSCA Ф 1.1/2", FAB.TIGRE, AMANCO</t>
  </si>
  <si>
    <t>1.7.17</t>
  </si>
  <si>
    <t>LUVA P/ELETRODUTO PVC RÍGIDO, ROSCA Ф 2", FAB.TIGRE, AMANCO</t>
  </si>
  <si>
    <t>1.7.18</t>
  </si>
  <si>
    <t>LUVA P/ELETRODUTO PVC RÍGIDO, ROSCA Ф 4", FAB.TIGRE, AMANCO</t>
  </si>
  <si>
    <t>1.7.19</t>
  </si>
  <si>
    <t>1.7.20</t>
  </si>
  <si>
    <t>BUCHA E ARRUELA EM LIGA DE ALUMINIO SILÍCIO Ф 1", FAB. WETZEL, TRAMONTINA</t>
  </si>
  <si>
    <t>1.7.21</t>
  </si>
  <si>
    <t>BUCHA E ARRUELA EM LIGA DE ALUMINIO SILÍCIO Ф 1.1/4", FAB. WETZEL, TRAMONTINA</t>
  </si>
  <si>
    <t>1.7.22</t>
  </si>
  <si>
    <t>BUCHA E ARRUELA EM LIGA DE ALUMINIO SILÍCIO Ф 1.1/2", FAB. WETZEL, TRAMONTINA</t>
  </si>
  <si>
    <t>1.7.23</t>
  </si>
  <si>
    <t>BUCHA E ARRUELA EM LIGA DE ALUMINIO SILÍCIO Ф 2", FAB. WETZEL, TRAMONTINA</t>
  </si>
  <si>
    <t>1.7.24</t>
  </si>
  <si>
    <t>BUCHA E ARRUELA EM LIGA DE ALUMINIO SILÍCIO Ф 4", FAB. WETZEL, TRAMONTINA</t>
  </si>
  <si>
    <t>1.7.25</t>
  </si>
  <si>
    <t>1.7.26</t>
  </si>
  <si>
    <t>1.7.27</t>
  </si>
  <si>
    <t>1.7.28</t>
  </si>
  <si>
    <t>1.7.29</t>
  </si>
  <si>
    <t>1.7.30</t>
  </si>
  <si>
    <t>ABRAÇADEIRA AÇO GALVANIZADO, TIPO "D" C/CUNHA Ф 1", Ref. MAX.AA.TDC, FAB. MAXTIL,CARMEHIL</t>
  </si>
  <si>
    <t>1.7.31</t>
  </si>
  <si>
    <t>ABRAÇADEIRA AÇO GALVANIZADO, TIPO "D" C/CUNHA Ф 1.1/4", Ref. MAX.AA.TDC, FAB. MAXTIL,CARMEHIL</t>
  </si>
  <si>
    <t>1.7.32</t>
  </si>
  <si>
    <t>ABRAÇADEIRA AÇO GALVANIZADO, TIPO "D" C/CUNHA Ф 1.1/2", Ref. MAX.AA.TDC, FAB. MAXTIL,CARMEHIL</t>
  </si>
  <si>
    <t>1.7.33</t>
  </si>
  <si>
    <t>ABRAÇADEIRA AÇO GALVANIZADO, TIPO "D" C/CUNHA Ф 2", Ref. MAX.AA.TDC, FAB. MAXTIL,CARMEHIL</t>
  </si>
  <si>
    <t>1.7.34</t>
  </si>
  <si>
    <t>1.7.35</t>
  </si>
  <si>
    <t>CAIXA DE PASSAGEM METÁLICA, SOBREPOR CH.#22, C/TAMPA PARAFUSADA, 150 X 150 X 120mm, FAB. TECNELSA, CARMEHIL</t>
  </si>
  <si>
    <t>1.7.36</t>
  </si>
  <si>
    <t>CAIXA DE PASSAGEM METÁLICA, SOBREPOR CH.#22, C/TAMPA PARAFUSADA, 200 X 200 X 120mm, FAB. TECNELSA, CARMEHIL</t>
  </si>
  <si>
    <t>1.7.37</t>
  </si>
  <si>
    <t>CAIXA DE PASSAGEM METÁLICA, SOBREPOR CH.#22, C/TAMPA PARAFUSADA, 300 X 300 X 120mm, FAB. TECNELSA, CARMEHIL</t>
  </si>
  <si>
    <t>1.7.38</t>
  </si>
  <si>
    <t>CAIXA DE PASSAGEM METÁLICA, SOBREPOR CH.#20, C/TAMPA PARAFUSADA, 500 X 500 X 200mm C/SELO + ADVERTÊNCIA, FAB. TECNELSA, CARMEHIL</t>
  </si>
  <si>
    <t>1.7.39</t>
  </si>
  <si>
    <t>PLACA CEGA 4" x 4" C/SUPORTE, PIAL PLUS, SIMON, PRIME</t>
  </si>
  <si>
    <t>1.7.40</t>
  </si>
  <si>
    <t xml:space="preserve">AUTOMÁTICO DE NÍVEL (BÓIA) INFERIOR/SUPERIOR, 10A/220, FAB. SCHNEIDER, LENZ </t>
  </si>
  <si>
    <t>1.8.1</t>
  </si>
  <si>
    <t>CABO UNIPOLAR ISOL. 0,6/1KV / HEPR 90oC, CL.5, NBR-7286, COR PRETO, 1x50mm2 FAB. COBRECOM (Gteprom)</t>
  </si>
  <si>
    <t>1.8.2</t>
  </si>
  <si>
    <t>CABO UNIPOLAR ISOL. 0,6/1KV / HEPR 90oC, CL.5, NBR-7286, COR PRETO, 1x185mm2 FAB. COBRECOM (Gteprom)</t>
  </si>
  <si>
    <t>1.8.3</t>
  </si>
  <si>
    <t>CABO UNIPOLAR ISOL. 0,6/1KV / HEPR 90oC, CL.5, NBR-7286, COR AZUL, 1x25mm2 FAB. COBRECOM (Gteprom)</t>
  </si>
  <si>
    <t>1.8.4</t>
  </si>
  <si>
    <t>CABO UNIPOLAR ISOL. 0,6/1KV / HEPR 90oC, CL.5, NBR-7286, COR AZUL, 1x95mm2 FAB. COBRECOM (Gteprom)</t>
  </si>
  <si>
    <t>1.8.5</t>
  </si>
  <si>
    <t>CABO UNIPOLAR ISOL. 450/750V / PVC 70oC, CL.5, NBR-Nm247-3, COR VERDE, 1x4mm2 FAB. COBRECOM</t>
  </si>
  <si>
    <t>1.8.6</t>
  </si>
  <si>
    <t>CABO UNIPOLAR ISOL. 450/750V / PVC 70oC, CL.5, NBR-Nm247-3, COR VERDE, 1x6mm2 FAB. COBRECOM</t>
  </si>
  <si>
    <t>1.8.7</t>
  </si>
  <si>
    <t>CABO UNIPOLAR ISOL. 450/750V / PVC 70oC, CL.5, NBR-Nm247-3, COR VERDE, 1x10mm2 FAB. COBRECOM</t>
  </si>
  <si>
    <t>1.8.8</t>
  </si>
  <si>
    <t>CABO UNIPOLAR ISOL. 450/750V / PVC 70oC, CL.5, NBR-Nm247-3, COR VERDE, 1x25mm2 FAB. COBRECOM</t>
  </si>
  <si>
    <t>1.8.9</t>
  </si>
  <si>
    <t>CABO UNIPOLAR ISOL. 450/750V / PVC 70oC, CL.5, NBR-Nm247-3, COR VERDE, 1x95mm2 FAB. COBRECOM</t>
  </si>
  <si>
    <t>1.8.10</t>
  </si>
  <si>
    <t>CABO PP FLEX ISOL. 450/750V / PVC 70oC, CL.5, NBR-Nm247-5, 2x2,5mm2 FAB. COBRECOM</t>
  </si>
  <si>
    <t>1.8.11</t>
  </si>
  <si>
    <t>CABO CONTROLE FLEX ISOL. 0,6/1kV / PVC 70oC, CL.5, NBR-7289, 7x2,5mm2, FAB. COBRECOM</t>
  </si>
  <si>
    <t>1.8.12</t>
  </si>
  <si>
    <t>CABO TETRAPOLAR ISOL. 0,6/1KV / HEPR 90oC, CL.4, NBR-7286, 4x4mm2 FAB. COBRECOM (Multinax)</t>
  </si>
  <si>
    <t>1.8.13</t>
  </si>
  <si>
    <t>CABO TETRAPOLAR ISOL. 0,6/1KV / HEPR 90oC, CL.4, NBR-7286, 4x6mm2 FAB. COBRECOM (Multinax)</t>
  </si>
  <si>
    <t>1.8.14</t>
  </si>
  <si>
    <t>CABO TETRAPOLAR ISOL. 0,6/1KV / HEPR 90oC, CL.5, NBR-7286, 4x10mm2 FAB. COBRECOM (Multinax)</t>
  </si>
  <si>
    <t>1.8.15</t>
  </si>
  <si>
    <t>CABO DE COBRE NÚ ELETROLÍTICO, TÊMPERA 1/2 DURA, NBR-6524, CL.2A, 07 FIOS, 1x50mm2 FAB. COBRECOM</t>
  </si>
  <si>
    <t>1.8.16</t>
  </si>
  <si>
    <t>HASTE DE TERRA: ELETRODO DE AÇO, SUPERFÍCIE REVESTIDA DE COBRE POR ELETRODEPOSIÇÃO 254μm, NA FORMA DE HASTE SEÇÃO CIRCULAR Ф 5/8" X 2,40m, NBR-13571, FAB.INTELLI, MAGNET</t>
  </si>
  <si>
    <t>1.8.17</t>
  </si>
  <si>
    <t>SOLDA EXOTÉRMICA (CARTUCHO No. 115), FAB. EXOSOLDA</t>
  </si>
  <si>
    <t>1.8.18</t>
  </si>
  <si>
    <t>TAMPA REFORÇADA EM FERRO FUNDIDO COM ESCOTILHA 300mmREF.: TEL-536, FAB. TERMOTÉCNICA</t>
  </si>
  <si>
    <t>1.8.19</t>
  </si>
  <si>
    <t>1.8.20</t>
  </si>
  <si>
    <t>1.8.21</t>
  </si>
  <si>
    <t>1.8.22</t>
  </si>
  <si>
    <t>ABRAÇADEIRA DE NYLON INCOLOR 180x3,4mm, FAB. HELLERMANN, PIAL</t>
  </si>
  <si>
    <t>1.8.23</t>
  </si>
  <si>
    <t>TERMINAL DE COMPRESSÃO PRÉ-ISOLADO P/ 4mm2, FAB. INTELLI, MAGNET</t>
  </si>
  <si>
    <t>1.8.24</t>
  </si>
  <si>
    <t>TERMINAL DE COMPRESSÃO PRÉ-ISOLADO P/ 6mm2, FAB. INTELLI, MAGNET</t>
  </si>
  <si>
    <t>1.8.25</t>
  </si>
  <si>
    <t>TERMINAL DE COMPRESSÃO PRÉ-ISOLADO P/ 10mm2, FAB. INTELLI, MAGNET</t>
  </si>
  <si>
    <t>1.8.26</t>
  </si>
  <si>
    <t>TERMINAL DE COMPRESSÃO ESTANHADO 01 FURO P/ 25mm2, FAB. INTELLI, MAGNET</t>
  </si>
  <si>
    <t>1.8.27</t>
  </si>
  <si>
    <t>TERMINAL DE COMPRESSÃO ESTANHADO 02 FURO P/ 50mm2, FAB. INTELLI, MAGNET</t>
  </si>
  <si>
    <t>1.8.28</t>
  </si>
  <si>
    <t>TERMINAL DE COMPRESSÃO ESTANHADO 02 FURO P/ 95mm2, FAB. INTELLI, MAGNET</t>
  </si>
  <si>
    <t>1.8.29</t>
  </si>
  <si>
    <t>TERMINAL DE COMPRESSÃO ESTANHADO 02 FURO P/ 185mm2, FAB. INTELLI, MAGNET</t>
  </si>
  <si>
    <t>1.8.30</t>
  </si>
  <si>
    <t>CONECTOR DE PRESSÃO SPLIT-BOLT ESTANHADO P/ 95mm2, FAB. INTELLI, MAGNET</t>
  </si>
  <si>
    <t>1.9.1</t>
  </si>
  <si>
    <t>CPG-COND. 2x300A-380V</t>
  </si>
  <si>
    <t>1.9.2</t>
  </si>
  <si>
    <t>CM1 - CENTRO MEDIÇÃO AGRUPADA 150A - 28UC</t>
  </si>
  <si>
    <t>1.9.3</t>
  </si>
  <si>
    <t>QDC</t>
  </si>
  <si>
    <t>1.9.4</t>
  </si>
  <si>
    <t>QL-TIPO</t>
  </si>
  <si>
    <t>1.9.5</t>
  </si>
  <si>
    <t>QL-SUBSOLO</t>
  </si>
  <si>
    <t>1.9.6</t>
  </si>
  <si>
    <t>QL-TÉRREO</t>
  </si>
  <si>
    <t>1.9.7</t>
  </si>
  <si>
    <t>QL-GUARITA</t>
  </si>
  <si>
    <t>1.9.8</t>
  </si>
  <si>
    <t>QL-LAZER</t>
  </si>
  <si>
    <t>1.9.9</t>
  </si>
  <si>
    <t>QL-C.MAQ.</t>
  </si>
  <si>
    <t>1.9.10</t>
  </si>
  <si>
    <t>QFAC-LAZER</t>
  </si>
  <si>
    <t>1.9.11</t>
  </si>
  <si>
    <t>QB-INC/SPK.(2x10CV)</t>
  </si>
  <si>
    <t>1.9.12</t>
  </si>
  <si>
    <t>QB-REC/SUC.(2x5CV)</t>
  </si>
  <si>
    <t>1.9.13</t>
  </si>
  <si>
    <t>QB-DREN.(2x1,5CV)</t>
  </si>
  <si>
    <t>1.9.14</t>
  </si>
  <si>
    <t>QB-PISCINA</t>
  </si>
  <si>
    <t>1.9.15</t>
  </si>
  <si>
    <t>QF-ELEV.1...3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</si>
  <si>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</si>
  <si>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</si>
  <si>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</si>
  <si>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</si>
  <si>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</si>
  <si>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</si>
  <si>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</si>
  <si>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</si>
  <si>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</si>
  <si>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</si>
  <si>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</si>
  <si>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</si>
  <si>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</si>
  <si>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</si>
  <si>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</si>
  <si>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QUADRO SISTEMA DVI (MINI RACK), DISTRIBUIÇÃO DE VOZ E DADOS, SEM EQUIPAMENTOS, DIM. 20x20x9cm EMBUTIR, FAB. TIGRE</t>
  </si>
  <si>
    <t>2.1.16</t>
  </si>
  <si>
    <t>2.2.1</t>
  </si>
  <si>
    <t>TOMADA P/COMUNICAÇÃO 1xRJ-11, ESPELHO 4x2, 01 POSTO - FAB. TRAMONTINA</t>
  </si>
  <si>
    <t>2.2.2</t>
  </si>
  <si>
    <t>TOMADA P/TV 1xMOD.F + SUPORTE, ESPELHO 4x4 - FAB. TRAMONTINA</t>
  </si>
  <si>
    <t>2.2.3</t>
  </si>
  <si>
    <t>2.3.1</t>
  </si>
  <si>
    <t>CABO TELEFÔNICO SECUNDÁRIO TIPO CCI.50.1, FAB. FURUKAWA, CONDUTTI</t>
  </si>
  <si>
    <t>2.3.2</t>
  </si>
  <si>
    <t>CABO TELEFÔNICO SECUNDÁRIO TIPO CCE.50.1, FAB. FURUKAWA, CONDUTTI</t>
  </si>
  <si>
    <t>2.3.3</t>
  </si>
  <si>
    <t>CABO DE SINAL TIPO COAXIAL RGC-6, 75 OHMS,  MALHA 92%, FAB. CONDUTTI, MILENIUM</t>
  </si>
  <si>
    <t>2.3.4</t>
  </si>
  <si>
    <t>CABO BLINDADO AFT FLEX ISOL. 300V / PVC 70oC, CL.5, FORMAÇÃO 6x18AWG, FAB. COBRECOM - INTERFONE ELEVADOR</t>
  </si>
  <si>
    <t>2.4.1</t>
  </si>
  <si>
    <t>2.4.2</t>
  </si>
  <si>
    <t>2.4.3</t>
  </si>
  <si>
    <t>2.4.4</t>
  </si>
  <si>
    <t>2.4.5</t>
  </si>
  <si>
    <t xml:space="preserve">ELETROCALHA C/VIROLA "C" EM CHAPA DE AÇO PERFURADA, CH#18 MSG, Ref.: MAX.EPC-GE, NBR-10476, DIM.100x100mm, FAB. MAXTIL,CARMEHIL     </t>
  </si>
  <si>
    <t>2.4.6</t>
  </si>
  <si>
    <t xml:space="preserve">TAMPA DE PRESSÃO C/REFORÇO EM CHAPA DE AÇO LISA, CH#18 MSG, Ref.: MAX.ET.PP-GE, NBR-10476, P/ELETROCALHA 100mm, FAB. MAXTIL,CARMEHIL     </t>
  </si>
  <si>
    <t>2.4.7</t>
  </si>
  <si>
    <t xml:space="preserve">CURVA HORIZONTAL 90o EM CHAPA DE AÇO LISA, CH#18 MSG, Ref.: MAX.EL.CH9JI-GE, NBR-10476, P/ELETROCALHA 100x100mm, FAB. MAXTIL,CARMEHIL     </t>
  </si>
  <si>
    <t>2.4.8</t>
  </si>
  <si>
    <t xml:space="preserve">CURVA DE INVERSÃO EM CHAPA DE AÇO LISA, CH#18 MSG, Ref.: MAX.EL.CE9JI-GE, NBR-10476, P/ELETROCALHA 100x100mm, FAB. MAXTIL,CARMEHIL     </t>
  </si>
  <si>
    <t>2.4.9</t>
  </si>
  <si>
    <t xml:space="preserve">TE HORIZONTAL 90o EM CHAPA DE AÇO LISA, CH#18 MSG, Ref.: MAX.EL.TR9JI-GE, NBR-10476, P/ELETROCALHA 100x100mm, FAB. MAXTIL,CARMEHIL     </t>
  </si>
  <si>
    <t>2.4.10</t>
  </si>
  <si>
    <t xml:space="preserve">FLANGE P/PAINEL EM CHAPA DE AÇO LISA, CH#18 MSG, Ref.: MAX.E.ACO-GE, NBR-10476, P/ELETROCALHA 210x100mm, FAB. MAXTIL,CARMEHIL     </t>
  </si>
  <si>
    <t>2.4.11</t>
  </si>
  <si>
    <t xml:space="preserve">SUSPENSÃO VERTICAL TIPO "B" EM CHAPA DE AÇO LISA, CH#18 MSG, C/02 FUROS, Ref.: MAX.E.SV-GE, NBR-10476, P/ELETROCALHA 100x100mm, FAB. MAXTIL,CARMEHIL     </t>
  </si>
  <si>
    <t>2.4.12</t>
  </si>
  <si>
    <t>TALA DE JUNÇÃO SIMPLES P/ELETROCALHA, CURTA A=100mm, 08 FUROS, B=95mm, Ref.: MAX.E.JSC.100, NBR-10476, FAB. MAXTIL, CARMEHIL</t>
  </si>
  <si>
    <t>2.4.13</t>
  </si>
  <si>
    <t>SAÍDA LATERAL SIMPLES DE ELETROCALHA C/02 FUROS P/ELETRODUTO Ф3/4", Ref.: MAX.E.SHE, FAB. MAXTIL,CARMEHIL</t>
  </si>
  <si>
    <t>2.4.14</t>
  </si>
  <si>
    <t>2.4.15</t>
  </si>
  <si>
    <t>2.4.16</t>
  </si>
  <si>
    <t>2.4.17</t>
  </si>
  <si>
    <t>2.4.18</t>
  </si>
  <si>
    <t>2.4.19</t>
  </si>
  <si>
    <t>2.4.20</t>
  </si>
  <si>
    <t>QUADRO METÁLICO P/ TV 60x60x20cm, FAB. TECNELSA, CARMEHIL</t>
  </si>
  <si>
    <t>2.4.21</t>
  </si>
  <si>
    <t>QUADRO METÁLICO P/ TELEFONE, SOBREPORR CH.#18, C/PORTA, TRINCO E FUNDO DE MADEIRA, No.8 TELEBRAS, DIM. 1500X1500X150mm, FAB. CARMEHIL, TECNELSA - DG</t>
  </si>
  <si>
    <t>2.4.22</t>
  </si>
  <si>
    <t>PRANCHA DE MADEIRA (COMPENSADO), DIM. 400X400X25mm, COM CHUMBADORES E PINTURA ESMALTE SINTÉTICO</t>
  </si>
  <si>
    <t>2.4.23</t>
  </si>
  <si>
    <t>CAIXA DE PASSAGEM METÁLICA, SOBREPOR CH.#22, C/TAMPA PARAFUSADA, 600 X 600 X 150mm, FAB. TECNELSA, CARMEHIL</t>
  </si>
  <si>
    <t>2.4.24</t>
  </si>
  <si>
    <t>2.4.25</t>
  </si>
  <si>
    <t>CABO TELEFÔNICO PRIMÁRIO TIPO CI.50.10, FAB. FURUKAWA, CONDUTTI</t>
  </si>
  <si>
    <t>2.4.26</t>
  </si>
  <si>
    <t>CABO DE COBRE NÚ ELETROLÍTICO, TÊMPERA 1/2 DURA, NBR-6524, CL.2A, 07 FIOS, 1x16mm2 FAB. COBRECOM</t>
  </si>
  <si>
    <t>2.4.27</t>
  </si>
  <si>
    <t>BLOCO TERMINAL DE CONEXÃO TIPO MB-10, COM BASTIDOR, FAB. BARGOA</t>
  </si>
  <si>
    <t>2.4.28</t>
  </si>
  <si>
    <t xml:space="preserve">ANEL DE GUIA ROSCA SOBERBA EM AÇO GALVANIZADO, FAB. FISCHER </t>
  </si>
  <si>
    <t>2.4.29</t>
  </si>
  <si>
    <t>ABRAÇADEIRA DE NYLON TIPO "UNHA" P/CABO CI, INCLUSIVE PINO DE FIXAÇÃO, FAB. FISCHER</t>
  </si>
  <si>
    <t>2.4.30</t>
  </si>
  <si>
    <t>2.4.31</t>
  </si>
  <si>
    <t>3.1.1</t>
  </si>
  <si>
    <t>TUBO PVC SOLDÁVEL, LINHA PREDIAL, NBR-5648, Ф 25mm x 6,0m, FAB. TIGRE, AMANCO</t>
  </si>
  <si>
    <t>3.1.2</t>
  </si>
  <si>
    <t xml:space="preserve">TUBO PVC SOLDÁVEL, LINHA PREDIAL, NBR-5648, Ф 32mm x 6,0m, FAB. TIGRE, AMANCO </t>
  </si>
  <si>
    <t>3.1.3</t>
  </si>
  <si>
    <t>LUVA SIMPLES PVC SOLDÁVEL, P/TUBO Ф 25mm, FAB.TIGRE, AMANCO</t>
  </si>
  <si>
    <t>3.1.4</t>
  </si>
  <si>
    <t>JOELHO 90o PVC SOLDÁVEL, P/TUBO Ф 25mm, FAB.TIGRE, AMANCO</t>
  </si>
  <si>
    <t>3.1.5</t>
  </si>
  <si>
    <t>JOELHO 90o PVC SOLDÁVEL, P/TUBO Ф 32mm, FAB.TIGRE, AMANCO</t>
  </si>
  <si>
    <t>3.1.6</t>
  </si>
  <si>
    <t>JOELHO 90o PVC SOLDÁVEL, C/BUCHA DE LATÃO Ф 25x1/2", FAB.TIGRE, AMANCO</t>
  </si>
  <si>
    <t>3.1.7</t>
  </si>
  <si>
    <t>JOELHO 90o PVC SOLDÁVEL, C/BUCHA DE LATÃO Ф 25x3/4", FAB.TIGRE, AMANCO</t>
  </si>
  <si>
    <t>3.1.8</t>
  </si>
  <si>
    <t>TE 90o PVC SOLDÁVEL, C/BUCHA DE LATÃO Ф 25x1/2", FAB.TIGRE, AMANCO</t>
  </si>
  <si>
    <t>3.1.9</t>
  </si>
  <si>
    <t>TE 90o PVC SOLDÁVEL, C/BUCHA DE LATÃO Ф 25x3/4", FAB.TIGRE, AMANCO</t>
  </si>
  <si>
    <t>3.1.10</t>
  </si>
  <si>
    <t>TE 90o PVC SOLDÁVEL, P/TUBO Ф 25mm, FAB.TIGRE, AMANCO</t>
  </si>
  <si>
    <t>3.1.11</t>
  </si>
  <si>
    <t>TE DE REDUÇÃO 90o PVC SOLDÁVEL, Ф 32x25mm, FAB.TIGRE, AMANCO</t>
  </si>
  <si>
    <t>3.1.12</t>
  </si>
  <si>
    <t>BUCHA DE REDUÇÃO PVC SOLDÁVEL CURTA, Ф 32x25mm, FAB.TIGRE, AMANCO</t>
  </si>
  <si>
    <t>3.1.13</t>
  </si>
  <si>
    <t>ADAPTADOR PVC SOLDÁVEL CURTO P/REGISTRO, Ф 25x3/4", FAB.TIGRE, AMANCO</t>
  </si>
  <si>
    <t>3.1.14</t>
  </si>
  <si>
    <t>ADAPTADOR PVC SOLDÁVEL CURTO P/REGISTRO, Ф 32x1", FAB.TIGRE, AMANCO</t>
  </si>
  <si>
    <t>3.1.15</t>
  </si>
  <si>
    <t>LUVA PVC SOLDÁVEL C/BUCHA DE LATÃO Ф 25x3/4", FAB. TIGRE, AMANCO</t>
  </si>
  <si>
    <t>3.1.16</t>
  </si>
  <si>
    <t>PLUG EM PVC ROSCAVÉL Ф 1/2", FAB. TIGRE, AMANCO</t>
  </si>
  <si>
    <t>3.1.17</t>
  </si>
  <si>
    <t>BASE REGISTRO DE PRESSÃO ROSCA Ф 3/4", REF. 4416.202, FAB. DECA</t>
  </si>
  <si>
    <t>3.1.18</t>
  </si>
  <si>
    <t>BASE REGISTRO DE GAVETA ROSCA Ф3/4", REF. 4509.202, FAB. DECA</t>
  </si>
  <si>
    <t>3.1.19</t>
  </si>
  <si>
    <t>BASE REGISTRO DE GAVETA ROSCA Ф1", REF. 4509.302, FAB. DECA</t>
  </si>
  <si>
    <t>3.2.1</t>
  </si>
  <si>
    <t>TUBO CPVC SOLDÁVEL PN 20, LINHA PREDIAL, NBR-15884-2, Ф 22mm x 3,0m, FAB. TIGRE, AMANCO</t>
  </si>
  <si>
    <t>3.2.2</t>
  </si>
  <si>
    <t>JOELHO 90o FF CPVC SOLDÁVEL, P/TUBO Ф 22mm, FAB.TIGRE, AMANCO</t>
  </si>
  <si>
    <t>3.2.3</t>
  </si>
  <si>
    <t>JOELHO 90o FF CPVC SOLDÁVEL, P/TUBO Ф 28mm, FAB.TIGRE, AMANCO</t>
  </si>
  <si>
    <t>3.2.4</t>
  </si>
  <si>
    <t>JOELHO 90o DE TRANSIÇÃO CPVC SOLDÁVEL, P/TUBO Ф 22mm x 1/2", FAB.TIGRE, AMANCO</t>
  </si>
  <si>
    <t>3.2.5</t>
  </si>
  <si>
    <t>JOELHO 90o DE TRANSIÇÃO CPVC SOLDÁVEL, P/TUBO Ф 22mm x 3/4", FAB.TIGRE, AMANCO</t>
  </si>
  <si>
    <t>3.2.6</t>
  </si>
  <si>
    <t>BUCHA REDUÇÃO MF CPVC SOLDÁVEL, P/TUBO Ф 28x22mm, FAB.TIGRE, AMANCO</t>
  </si>
  <si>
    <t>3.2.7</t>
  </si>
  <si>
    <t>CONECTOR DE TRANSIÇÃO CPVC SOLDÁVEL, ROSCA MACHO Ф 22mm x 3/4", FAB.TIGRE, AMANCO</t>
  </si>
  <si>
    <t>3.2.8</t>
  </si>
  <si>
    <t>CONECTOR DE TRANSIÇÃO CPVC SOLDÁVEL, ROSCA MACHO Ф 28mm x 1", FAB.TIGRE, AMANCO</t>
  </si>
  <si>
    <t>3.2.9</t>
  </si>
  <si>
    <t>ADESIVO CPVC BISNAGA 75g, FAB. AMANCO, TIGRE</t>
  </si>
  <si>
    <t>3.2.10</t>
  </si>
  <si>
    <t>3.2.11</t>
  </si>
  <si>
    <t>PLUG EM PVC ROSCAVÉL Ф 3/4", FAB. TIGRE, AMANCO</t>
  </si>
  <si>
    <t>3.2.12</t>
  </si>
  <si>
    <t>BASE MISTURADOR MONOCOMANDO P/CHUVEIRO / BANHEIRA, FAB. DECA</t>
  </si>
  <si>
    <t>3.2.13</t>
  </si>
  <si>
    <t>3.2.14</t>
  </si>
  <si>
    <t>3.3.1</t>
  </si>
  <si>
    <t>TUBO CPVC SOLDÁVEL PN 20, LINHA PREDIAL, NBR-15884-2, Ф 42mm x 3,0m, FAB. TIGRE, AMANCO</t>
  </si>
  <si>
    <t>3.3.2</t>
  </si>
  <si>
    <t>TUBO CPVC SOLDÁVEL PN 20, LINHA PREDIAL, NBR-15884-2, Ф 54mm x 3,0m, FAB. TIGRE, AMANCO</t>
  </si>
  <si>
    <t>3.3.3</t>
  </si>
  <si>
    <t>TUBO CPVC SOLDÁVEL PN 20, LINHA PREDIAL, NBR-15884-2, Ф 73mm x 3,0m, FAB. TIGRE, AMANCO</t>
  </si>
  <si>
    <t>3.3.4</t>
  </si>
  <si>
    <t>LUVA SIMPLES FF CPVC SOLDÁVEL, P/TUBO Ф 42mm, FAB.TIGRE, AMANCO</t>
  </si>
  <si>
    <t>3.3.5</t>
  </si>
  <si>
    <t>LUVA SIMPLES FF CPVC SOLDÁVEL, P/TUBO Ф 54mm, FAB.TIGRE, AMANCO</t>
  </si>
  <si>
    <t>3.3.6</t>
  </si>
  <si>
    <t>LUVA SIMPLES FF CPVC SOLDÁVEL, P/TUBO Ф 73mm, FAB.TIGRE, AMANCO</t>
  </si>
  <si>
    <t>3.3.7</t>
  </si>
  <si>
    <t>3.3.8</t>
  </si>
  <si>
    <t>JOELHO 90o FF CPVC SOLDÁVEL, P/TUBO Ф 42mm, FAB.TIGRE, AMANCO</t>
  </si>
  <si>
    <t>3.3.9</t>
  </si>
  <si>
    <t>JOELHO 90o FF CPVC SOLDÁVEL, P/TUBO Ф 54mm, FAB.TIGRE, AMANCO</t>
  </si>
  <si>
    <t>3.3.10</t>
  </si>
  <si>
    <t>JOELHO 90o FF CPVC SOLDÁVEL, P/TUBO Ф 73mm, FAB.TIGRE, AMANCO</t>
  </si>
  <si>
    <t>3.3.11</t>
  </si>
  <si>
    <t>JOELHO 45o FF CPVC SOLDÁVEL, P/TUBO Ф 42mm, FAB.TIGRE, AMANCO</t>
  </si>
  <si>
    <t>3.3.12</t>
  </si>
  <si>
    <t>JOELHO 45o FF CPVC SOLDÁVEL, P/TUBO Ф 73mm, FAB.TIGRE, AMANCO</t>
  </si>
  <si>
    <t>3.3.13</t>
  </si>
  <si>
    <t>TE 90o FFF CPVC SOLDÁVEL, P/TUBO Ф 42mm, FAB.TIGRE, AMANCO</t>
  </si>
  <si>
    <t>3.3.14</t>
  </si>
  <si>
    <t>TE 90o FFF CPVC SOLDÁVEL, P/TUBO Ф 54mm, FAB.TIGRE, AMANCO</t>
  </si>
  <si>
    <t>3.3.15</t>
  </si>
  <si>
    <t>TE 90o FFF CPVC SOLDÁVEL, P/TUBO Ф 73mm, FAB.TIGRE, AMANCO</t>
  </si>
  <si>
    <t>3.3.16</t>
  </si>
  <si>
    <t>TE RED FFF CPVC SOLDÁVEL, P/TUBO Ф 42x22mm, FAB.TIGRE, AMANCO</t>
  </si>
  <si>
    <t>3.3.17</t>
  </si>
  <si>
    <t>BUCHA REDUÇÃO MF CPVC SOLDÁVEL, P/TUBO Ф 42x28mm, FAB.TIGRE, AMANCO</t>
  </si>
  <si>
    <t>3.3.18</t>
  </si>
  <si>
    <t>BUCHA REDUÇÃO MF CPVC SOLDÁVEL, P/TUBO Ф 42x35mm, FAB.TIGRE, AMANCO</t>
  </si>
  <si>
    <t>3.3.19</t>
  </si>
  <si>
    <t>BUCHA REDUÇÃO MF CPVC SOLDÁVEL, P/TUBO Ф 54x28mm, FAB.TIGRE, AMANCO</t>
  </si>
  <si>
    <t>3.3.20</t>
  </si>
  <si>
    <t>BUCHA REDUÇÃO MF CPVC SOLDÁVEL, P/TUBO Ф 54x35mm, FAB.TIGRE, AMANCO</t>
  </si>
  <si>
    <t>3.3.21</t>
  </si>
  <si>
    <t>BUCHA REDUÇÃO MF CPVC SOLDÁVEL, P/TUBO Ф 73x63mm, FAB.TIGRE, AMANCO</t>
  </si>
  <si>
    <t>3.3.22</t>
  </si>
  <si>
    <t>3.3.23</t>
  </si>
  <si>
    <t>CONECTOR DE TRANSIÇÃO CPVC SOLDÁVEL, ROSCA MACHO Ф 54mm x 2", FAB.TIGRE, AMANCO</t>
  </si>
  <si>
    <t>3.3.24</t>
  </si>
  <si>
    <t>CONECTOR DE TRANSIÇÃO CPVC SOLDÁVEL, ROSCA MACHO Ф 73mm x 2.1/2", FAB.TIGRE, AMANCO</t>
  </si>
  <si>
    <t>3.3.25</t>
  </si>
  <si>
    <t>LUVA DE TRANSIÇÃO CPVC SOLDÁVEL, ROSCA FÊMEA Ф 28mm x 1", FAB.TIGRE, AMANCO</t>
  </si>
  <si>
    <t>3.3.26</t>
  </si>
  <si>
    <t>LUVA DE TRANSIÇÃO CPVC SOLDÁVEL, ROSCA FÊMEA Ф 35mm x 1.1/4", FAB.TIGRE, AMANCO</t>
  </si>
  <si>
    <t>3.3.27</t>
  </si>
  <si>
    <t>UNIÃO FF CPVC SOLDÁVEL, P/TUBO Ф 54mm, FAB.TIGRE, AMANCO</t>
  </si>
  <si>
    <t>3.3.28</t>
  </si>
  <si>
    <t>UNIÃO FF CPVC SOLDÁVEL, P/TUBO Ф 73mm, FAB.TIGRE, AMANCO</t>
  </si>
  <si>
    <t>3.3.29</t>
  </si>
  <si>
    <t>3.3.30</t>
  </si>
  <si>
    <t>3.3.31</t>
  </si>
  <si>
    <t xml:space="preserve">TUBO PVC SOLDÁVEL, LINHA PREDIAL, NBR-5648, Ф 40mm x 6,0m, FAB. TIGRE, AMANCO </t>
  </si>
  <si>
    <t>3.3.32</t>
  </si>
  <si>
    <t>3.3.33</t>
  </si>
  <si>
    <t>LUVA SIMPLES PVC SOLDÁVEL, P/TUBO Ф 32mm, FAB.TIGRE, AMANCO</t>
  </si>
  <si>
    <t>3.3.34</t>
  </si>
  <si>
    <t>LUVA SIMPLES PVC SOLDÁVEL, P/TUBO Ф 40mm, FAB.TIGRE, AMANCO</t>
  </si>
  <si>
    <t>3.3.35</t>
  </si>
  <si>
    <t>3.3.36</t>
  </si>
  <si>
    <t>3.3.37</t>
  </si>
  <si>
    <t>JOELHO 90o PVC SOLDÁVEL, P/TUBO Ф 40mm, FAB.TIGRE, AMANCO</t>
  </si>
  <si>
    <t>3.3.38</t>
  </si>
  <si>
    <t>JOELHO 45o PVC SOLDÁVEL, P/TUBO Ф 25mm, FAB.TIGRE, AMANCO</t>
  </si>
  <si>
    <t>3.3.39</t>
  </si>
  <si>
    <t>3.3.40</t>
  </si>
  <si>
    <t>TE 90o PVC SOLDÁVEL, P/TUBO Ф 32mm, FAB.TIGRE, AMANCO</t>
  </si>
  <si>
    <t>3.3.41</t>
  </si>
  <si>
    <t>TE 90o PVC SOLDÁVEL, P/TUBO Ф 40mm, FAB.TIGRE, AMANCO</t>
  </si>
  <si>
    <t>3.3.42</t>
  </si>
  <si>
    <t>3.3.43</t>
  </si>
  <si>
    <t>TE DE REDUÇÃO 90o PVC SOLDÁVEL, Ф 40x25mm, FAB.TIGRE, AMANCO</t>
  </si>
  <si>
    <t>3.3.44</t>
  </si>
  <si>
    <t>3.3.45</t>
  </si>
  <si>
    <t>BUCHA DE REDUÇÃO PVC SOLDÁVEL CURTA, Ф 40x32mm, FAB.TIGRE, AMANCO</t>
  </si>
  <si>
    <t>3.3.46</t>
  </si>
  <si>
    <t>ADAPTADOR PVC SOLDÁVEL CURTO P/REGISTRO, Ф 40x1.1/4", FAB.TIGRE, AMANCO</t>
  </si>
  <si>
    <t>3.3.47</t>
  </si>
  <si>
    <t>ADAPTADOR PVC SOLDÁVEL CURTO P/REGISTRO, Ф 50x1.1/2", FAB.TIGRE, AMANCO</t>
  </si>
  <si>
    <t>3.3.48</t>
  </si>
  <si>
    <t>ADAPTADOR PVC SOLDÁVEL CURTO P/REGISTRO, Ф 60x2", FAB.TIGRE, AMANCO</t>
  </si>
  <si>
    <t>3.3.49</t>
  </si>
  <si>
    <t>ADAPTADOR PVC SOLDÁVEL CURTO P/REGISTRO, Ф 75x2.1/2", FAB.TIGRE, AMANCO</t>
  </si>
  <si>
    <t>3.3.50</t>
  </si>
  <si>
    <t>ADAPTADOR PVC SOLDÁVEL COM ANEL P/CAIXA, Ф 50x1.1/2", FAB.TIGRE, AMANCO</t>
  </si>
  <si>
    <t>3.3.51</t>
  </si>
  <si>
    <t>ADAPTADOR PVC SOLDÁVEL COM ANEL P/CAIXA, Ф 60x2", FAB.TIGRE, AMANCO</t>
  </si>
  <si>
    <t>3.3.52</t>
  </si>
  <si>
    <t>ADAPTADOR PVC SOLDÁVEL COM FLANGES LIVRES P/CAIXA, Ф 75 x 2.1/2" x 250mm, FAB.TIGRE, AMANCO</t>
  </si>
  <si>
    <t>3.3.53</t>
  </si>
  <si>
    <t>LUVA PVC SOLDÁVEL E C/ROSCA Ф 50x1.1/2", FAB. TIGRE, AMANCO</t>
  </si>
  <si>
    <t>3.3.54</t>
  </si>
  <si>
    <t>BUCHA DE REDUCAO FERRO GALVANIZADO Ф 1.1/4 x 3/4"</t>
  </si>
  <si>
    <t>3.3.55</t>
  </si>
  <si>
    <t>CAIXA COM HIDRÔMETRO 1.1/2" - SEM DETALHES</t>
  </si>
  <si>
    <t>3.3.56</t>
  </si>
  <si>
    <t>MEDIDOR DE VAZÃO (HIDRÔMETRO) MULTIJATO TM-II, VAZÃO NOMINAL 5,0m3/h, RELOJOARIA PLANA, ROSCA Ф 3/4", FAB. ITRON</t>
  </si>
  <si>
    <t>3.3.57</t>
  </si>
  <si>
    <t>REGISTRO ESFERA LATÃO/INOX, SEM VOLANTE, ROSCA BSP Ф 3/4", COM PORCA E TUBETE (CHAVE DE CORTE), FAB. DOCOL, MIPEL, DECA</t>
  </si>
  <si>
    <t>3.3.58</t>
  </si>
  <si>
    <t>VÁLVULA ESFERA LATÃO/INOX, MONOBLOCO, ROSCA BSP Ф 1.1/4", FAB. DOCOL, MIPEL, DECA</t>
  </si>
  <si>
    <t>3.3.59</t>
  </si>
  <si>
    <t>VÁLVULA ESFERA LATÃO/INOX, MONOBLOCO, ROSCA BSP Ф 1.1/2", FAB. DOCOL, MIPEL, DECA</t>
  </si>
  <si>
    <t>3.3.60</t>
  </si>
  <si>
    <t>VÁLVULA ESFERA LATÃO/INOX, MONOBLOCO, ROSCA BSP Ф 2", FAB. DOCOL, MIPEL, DECA</t>
  </si>
  <si>
    <t>3.3.61</t>
  </si>
  <si>
    <t>VÁLVULA ESFERA LATÃO/INOX, MONOBLOCO, ROSCA BSP Ф 2.1/2", FAB. DOCOL, MIPEL, DECA</t>
  </si>
  <si>
    <t>3.3.62</t>
  </si>
  <si>
    <t>VÁLVULA DE RETENÇÃO HORIZONTAL, NBR-15055, ROSCA BSP Ф 2", FAB. DOCOL, MIPEL, DECA</t>
  </si>
  <si>
    <t>3.3.63</t>
  </si>
  <si>
    <t>VENTOSA COMBINADA, TRÍPLICE FUNÇÃO, CORPO PLÁSTICO, ROSCA 1" (BSP), PN-16, MOD. C-30, FAB. BERMAD</t>
  </si>
  <si>
    <t>3.3.64</t>
  </si>
  <si>
    <t>SISTEMA DE PRESSURIZAÇÃO AUTOMÁTICO POR INVERSOR DE FREQUENCIA, Q-8,45m³/h - Hman: 15,00mca, POT. 1,1kW/380V, MOD. HYDRO CMBE 10-24, FAB. GRUNDFOS ou TEXIUS</t>
  </si>
  <si>
    <t>3.3.65</t>
  </si>
  <si>
    <t>3.3.66</t>
  </si>
  <si>
    <t>3.3.67</t>
  </si>
  <si>
    <t>3.3.68</t>
  </si>
  <si>
    <t>TIRO (PINO / FINCA-PINO) 30x20mm Ф 1/4" FAB.WALSYWA, HILT</t>
  </si>
  <si>
    <t>3.3.69</t>
  </si>
  <si>
    <t>BARRA CHATA DE ALUMINIO NATURAL 1/2" x 1/8", FAB. ALCOA, CBA</t>
  </si>
  <si>
    <t>3.3.70</t>
  </si>
  <si>
    <t>REBITE DE REPUXO "POP" P/ALUMINIO 3.2 x 08 x 1/8", FAB. ALCOA, CBA</t>
  </si>
  <si>
    <t>3.3.71</t>
  </si>
  <si>
    <t>3.3.72</t>
  </si>
  <si>
    <t>TANQUE DE POLIETILENO COM TAMPA ROSCA 600mm, CAPACIDADE 10.000 Litros, FAB. FORTLEV, BAKOFTEC</t>
  </si>
  <si>
    <t>3.4.1</t>
  </si>
  <si>
    <t>3.4.2</t>
  </si>
  <si>
    <t>TUBO CPVC SOLDÁVEL PN 20, LINHA PREDIAL, NBR-15884-2, Ф 28mm x 3,0m, FAB. TIGRE, AMANCO</t>
  </si>
  <si>
    <t>3.4.3</t>
  </si>
  <si>
    <t>TUBO CPVC SOLDÁVEL PN 20, LINHA PREDIAL, NBR-15884-2, Ф 35mm x 3,0m, FAB. TIGRE, AMANCO</t>
  </si>
  <si>
    <t>3.4.4</t>
  </si>
  <si>
    <t>LUVA SIMPLES FF CPVC SOLDÁVEL, P/TUBO Ф 22mm, FAB.TIGRE, AMANCO</t>
  </si>
  <si>
    <t>3.4.5</t>
  </si>
  <si>
    <t>LUVA SIMPLES FF CPVC SOLDÁVEL, P/TUBO Ф 28mm, FAB.TIGRE, AMANCO</t>
  </si>
  <si>
    <t>3.4.6</t>
  </si>
  <si>
    <t>LUVA SIMPLES FF CPVC SOLDÁVEL, P/TUBO Ф 35mm, FAB.TIGRE, AMANCO</t>
  </si>
  <si>
    <t>3.4.7</t>
  </si>
  <si>
    <t>3.4.8</t>
  </si>
  <si>
    <t>JOELHO 90o FF CPVC SOLDÁVEL, P/TUBO Ф 35mm, FAB.TIGRE, AMANCO</t>
  </si>
  <si>
    <t>3.4.9</t>
  </si>
  <si>
    <t>JOELHO 45o FF CPVC SOLDÁVEL, P/TUBO Ф 22mm, FAB.TIGRE, AMANCO</t>
  </si>
  <si>
    <t>3.4.10</t>
  </si>
  <si>
    <t>TE RED FFF CPVC SOLDÁVEL, P/TUBO Ф 28x22mm, FAB.TIGRE, AMANCO</t>
  </si>
  <si>
    <t>3.4.11</t>
  </si>
  <si>
    <t>TE RED FFF CPVC SOLDÁVEL, P/TUBO Ф 35x22mm, FAB.TIGRE, AMANCO</t>
  </si>
  <si>
    <t>3.4.12</t>
  </si>
  <si>
    <t>3.4.13</t>
  </si>
  <si>
    <t>BUCHA REDUÇÃO MF CPVC SOLDÁVEL, P/TUBO Ф 35x28mm, FAB.TIGRE, AMANCO</t>
  </si>
  <si>
    <t>3.4.14</t>
  </si>
  <si>
    <t>3.4.15</t>
  </si>
  <si>
    <t>3.4.16</t>
  </si>
  <si>
    <t>3.4.17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</si>
  <si>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</si>
  <si>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</si>
  <si>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</si>
  <si>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</si>
  <si>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</si>
  <si>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</si>
  <si>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</si>
  <si>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</si>
  <si>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BUCHA REDUÇÃO MF CPVC SOLDÁVEL, P/TUBO Ф 35x22mm, FAB.TIGRE, AMANCO</t>
  </si>
  <si>
    <t>3.5.9</t>
  </si>
  <si>
    <t>3.5.10</t>
  </si>
  <si>
    <t>3.5.11</t>
  </si>
  <si>
    <t>BUCHA REDUÇÃO MF CPVC SOLDÁVEL, P/TUBO Ф 54x42mm, FAB.TIGRE, AMANCO</t>
  </si>
  <si>
    <t>3.5.12</t>
  </si>
  <si>
    <t>3.5.13</t>
  </si>
  <si>
    <t>3.5.14</t>
  </si>
  <si>
    <t>CONECTOR DE TRANSIÇÃO CPVC SOLDÁVEL, ROSCA MACHO Ф 42mm x 1.1/2", FAB.TIGRE, AMANCO</t>
  </si>
  <si>
    <t>3.5.15</t>
  </si>
  <si>
    <t>3.5.16</t>
  </si>
  <si>
    <t>UNIÃO FF CPVC SOLDÁVEL, P/TUBO Ф 28mm, FAB.TIGRE, AMANCO</t>
  </si>
  <si>
    <t>3.5.17</t>
  </si>
  <si>
    <t>UNIÃO FF CPVC SOLDÁVEL, P/TUBO Ф 42mm, FAB.TIGRE, AMANCO</t>
  </si>
  <si>
    <t>3.5.18</t>
  </si>
  <si>
    <t>3.5.19</t>
  </si>
  <si>
    <t>VÁLVULA ESFERA LATÃO/INOX, MONOBLOCO, ROSCA BSP Ф 1", FAB. DOCOL, MIPEL, DECA</t>
  </si>
  <si>
    <t>3.5.20</t>
  </si>
  <si>
    <t>3.5.21</t>
  </si>
  <si>
    <t>3.5.22</t>
  </si>
  <si>
    <t>FILTRO "Y" DE LATÃO, ROSCA Ф 2" (BSP) C/TELA AÇO INOX, PN-16, FAB. BUGATTI, NIAGARA, MIPEL</t>
  </si>
  <si>
    <t>3.5.23</t>
  </si>
  <si>
    <t xml:space="preserve">VÁLVULA REDUTORA DE PRESSÃO PILOTADA Ф 2" MOD. R420, PE-48,50mca / PS-29,00mca, FAB. BERMAD, REDUTECH </t>
  </si>
  <si>
    <t>3.5.24</t>
  </si>
  <si>
    <t>VÁLVULA DE ALÍVIO E SEGURANÇA PILOTADA Ф 2" MOD. R430, Palivio=35,00mca, FAB. BERMAD</t>
  </si>
  <si>
    <t>3.5.25</t>
  </si>
  <si>
    <t>MANÔMETRO GLICERINADO 4" MOD.M100/1-012, SAÍDA VERTICAL, ROSCA 1/4", ESCALA 0...10kgf/cm2, FAB. WILLY, ROWA</t>
  </si>
  <si>
    <t>3.5.26</t>
  </si>
  <si>
    <t>MEDIDOR DE VAZÃO (HIDRÔMETRO) MULTIJATO TM-II, VAZÃO NOMINAL 10,0m3/h, RELOJOARIA PLANA, ROSCA Ф 1", FAB. ITRON</t>
  </si>
  <si>
    <t>3.5.27</t>
  </si>
  <si>
    <t>NIPLE DUPLO SEXTAVADO FERRO GALVANIZADO Ф 2.1/2", FAB. TUPY</t>
  </si>
  <si>
    <t>3.5.28</t>
  </si>
  <si>
    <t>3.5.29</t>
  </si>
  <si>
    <t>3.5.30</t>
  </si>
  <si>
    <t>ABRAÇADEIRA AÇO GALVANIZADO, TIPO "FIXADOR PERFIL" C/CUNHA Ф 2", Ref. MAX.AA.TPC, FAB. MAXTIL,CARMEHIL</t>
  </si>
  <si>
    <t>3.6.1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</si>
  <si>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</si>
  <si>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</si>
  <si>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</si>
  <si>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</si>
  <si>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</si>
  <si>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</si>
  <si>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</si>
  <si>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</si>
  <si>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3.6.10</t>
  </si>
  <si>
    <t>3.6.11</t>
  </si>
  <si>
    <t>3.6.12</t>
  </si>
  <si>
    <t>3.6.13</t>
  </si>
  <si>
    <t>3.6.14</t>
  </si>
  <si>
    <t>3.6.15</t>
  </si>
  <si>
    <t>3.6.16</t>
  </si>
  <si>
    <t>3.6.17</t>
  </si>
  <si>
    <t>LUVA DE TRANSIÇÃO CPVC SOLDÁVEL, ROSCA FÊMEA Ф 42mm x 1.1/2", FAB.TIGRE, AMANCO</t>
  </si>
  <si>
    <t>3.6.18</t>
  </si>
  <si>
    <t>LUVA DE TRANSIÇÃO CPVC SOLDÁVEL, ROSCA FÊMEA Ф 54mm x 2", FAB.TIGRE, AMANCO</t>
  </si>
  <si>
    <t>3.6.19</t>
  </si>
  <si>
    <t xml:space="preserve">TUBO PVC SOLDÁVEL, LINHA PREDIAL, NBR-5648, Ф 50mm x 6,0m, FAB. TIGRE, AMANCO </t>
  </si>
  <si>
    <t>3.6.20</t>
  </si>
  <si>
    <t xml:space="preserve">TUBO PVC SOLDÁVEL, LINHA PREDIAL, NBR-5648, Ф 60mm x 6,0m, FAB. TIGRE, AMANCO </t>
  </si>
  <si>
    <t>3.6.21</t>
  </si>
  <si>
    <t>JOELHO 90o PVC SOLDÁVEL, P/TUBO Ф 50mm, FAB.TIGRE, AMANCO</t>
  </si>
  <si>
    <t>3.6.22</t>
  </si>
  <si>
    <t>JOELHO 90o PVC SOLDÁVEL, P/TUBO Ф 60mm, FAB.TIGRE, AMANCO</t>
  </si>
  <si>
    <t>3.6.23</t>
  </si>
  <si>
    <t>TE 90o PVC SOLDÁVEL, P/TUBO Ф 50mm, FAB.TIGRE, AMANCO</t>
  </si>
  <si>
    <t>3.6.24</t>
  </si>
  <si>
    <t>LUVA DE UNIÃO PVC SOLDÁVEL, P/TUBO Ф 50mm, FAB.TIGRE, AMANCO</t>
  </si>
  <si>
    <t>3.6.25</t>
  </si>
  <si>
    <t>LUVA DE UNIÃO PVC SOLDÁVEL, P/TUBO Ф 60mm, FAB.TIGRE, AMANCO</t>
  </si>
  <si>
    <t>3.6.26</t>
  </si>
  <si>
    <t>3.6.27</t>
  </si>
  <si>
    <t>3.6.28</t>
  </si>
  <si>
    <t>3.6.29</t>
  </si>
  <si>
    <t>3.6.30</t>
  </si>
  <si>
    <t>3.6.31</t>
  </si>
  <si>
    <t>3.6.32</t>
  </si>
  <si>
    <t>3.6.33</t>
  </si>
  <si>
    <t>VÁLVULA DE RETENÇÃO VERTICAL, NBR-15055, ROSCA BSP Ф 1.1/2", FAB. DOCOL, MIPEL, DECA</t>
  </si>
  <si>
    <t>3.6.34</t>
  </si>
  <si>
    <t>TORNEIRA DE BOIA MECÂNICA Ф 1.1/2" MOD. 1350, FAB. DECA, MIPEL, DOCOL</t>
  </si>
  <si>
    <t>3.6.35</t>
  </si>
  <si>
    <t>3.6.36</t>
  </si>
  <si>
    <t>3.6.37</t>
  </si>
  <si>
    <t>3.6.38</t>
  </si>
  <si>
    <t>3.6.39</t>
  </si>
  <si>
    <t>3.6.40</t>
  </si>
  <si>
    <t>BOMBA CENTRIFUGA MULTIESTÁGIO, Q-9,93m³/h - Hman-72,66mca, POT. 5,0CV/380V, MOD.ME-AL/BR 2350, FAB. SCHNEIDER, ABS/SULZER</t>
  </si>
  <si>
    <t>3.6.41</t>
  </si>
  <si>
    <t>TANQUE DE POLIETILENO COM TAMPA ROSCA 600mm, CAPACIDADE 15.000 Litros, FAB. FORTLEV, BAKOFTEC</t>
  </si>
  <si>
    <t>4.1.1</t>
  </si>
  <si>
    <t>TUBO PVC ESGOTO, PONTA-BOLSA e VIROLA, SÉRIE-N, NBR-5688, Ф 40mm x 6,0m, FAB. TIGRE, AMANCO</t>
  </si>
  <si>
    <t>4.1.2</t>
  </si>
  <si>
    <t>TUBO PVC ESGOTO, PONTA-BOLSA e VIROLA, SÉRIE-N, NBR-5688, Ф 50mm x 6,0m, FAB. TIGRE, AMANCO</t>
  </si>
  <si>
    <t>4.1.3</t>
  </si>
  <si>
    <t>TUBO PVC ESGOTO, PONTA-BOLSA e VIROLA, SÉRIE-N, NBR-5688, Ф 75mm x 6,0m, FAB. TIGRE, AMANCO</t>
  </si>
  <si>
    <t>4.1.4</t>
  </si>
  <si>
    <t>TUBO PVC ESGOTO, PONTA-BOLSA e VIROLA, SÉRIE-N, NBR-5688, Ф 100mm x 6,0m, FAB. TIGRE, AMANCO</t>
  </si>
  <si>
    <t>4.1.5</t>
  </si>
  <si>
    <t>TUBO PVC ESGOTO, PONTA-BOLSA e VIROLA, SÉRIE-N, NBR-5688, Ф 150mm x 6,0m, FAB. TIGRE, AMANCO</t>
  </si>
  <si>
    <t>4.1.6</t>
  </si>
  <si>
    <t>LUVA SIMPLES PVC ESGOTO Ф 50mm, FAB. TIGRE, AMANCO</t>
  </si>
  <si>
    <t>4.1.7</t>
  </si>
  <si>
    <t>LUVA SIMPLES PVC ESGOTO Ф 75mm, FAB. TIGRE, AMANCO</t>
  </si>
  <si>
    <t>4.1.8</t>
  </si>
  <si>
    <t>LUVA SIMPLES PVC ESGOTO Ф 100mm, FAB. TIGRE, AMANCO</t>
  </si>
  <si>
    <t>4.1.9</t>
  </si>
  <si>
    <t>LUVA SIMPLES PVC ESGOTO Ф 150mm, FAB. TIGRE, AMANCO</t>
  </si>
  <si>
    <t>4.1.10</t>
  </si>
  <si>
    <t>CAP PVC ESGOTO Ф 50mm, FAB. TIGRE, AMANCO</t>
  </si>
  <si>
    <t>4.1.11</t>
  </si>
  <si>
    <t>CAP PVC ESGOTO Ф 75mm, FAB. TIGRE, AMANCO</t>
  </si>
  <si>
    <t>4.1.12</t>
  </si>
  <si>
    <t>CAP PVC ESGOTO Ф 100mm, FAB. TIGRE, AMANCO</t>
  </si>
  <si>
    <t>4.1.13</t>
  </si>
  <si>
    <t>ANEL DE BORRACHA P/VIROLA ESGOTO Ф 50mm, FAB. TIGRE, AMANCO</t>
  </si>
  <si>
    <t>4.1.14</t>
  </si>
  <si>
    <t>ANEL DE BORRACHA P/VIROLA ESGOTO Ф 75mm, FAB. TIGRE, AMANCO</t>
  </si>
  <si>
    <t>4.1.15</t>
  </si>
  <si>
    <t>ANEL DE BORRACHA P/VIROLA ESGOTO Ф 100mm, FAB. TIGRE, AMANCO</t>
  </si>
  <si>
    <t>4.1.16</t>
  </si>
  <si>
    <t>JOELHO 90o PVC ESGOTO C/ANEL Ф 1.1/2" X 40mm, FAB. TIGRE, AMANCO</t>
  </si>
  <si>
    <t>4.1.17</t>
  </si>
  <si>
    <t>JOELHO 90o PVC ESGOTO Ф 40mm, FAB. TIGRE, AMANCO</t>
  </si>
  <si>
    <t>4.1.18</t>
  </si>
  <si>
    <t>JOELHO 90o PVC ESGOTO Ф 50mm, FAB. TIGRE, AMANCO</t>
  </si>
  <si>
    <t>4.1.19</t>
  </si>
  <si>
    <t>JOELHO 90o PVC ESGOTO Ф 75mm, FAB. TIGRE, AMANCO</t>
  </si>
  <si>
    <t>4.1.20</t>
  </si>
  <si>
    <t>JOELHO 90o PVC ESGOTO Ф 100mm, FAB. TIGRE, AMANCO</t>
  </si>
  <si>
    <t>4.1.21</t>
  </si>
  <si>
    <t>JOELHO 90o PVC ESGOTO Ф 150mm, FAB. TIGRE, AMANCO</t>
  </si>
  <si>
    <t>4.1.22</t>
  </si>
  <si>
    <t>JOELHO 45o PVC ESGOTO Ф 40mm, FAB. TIGRE, AMANCO</t>
  </si>
  <si>
    <t>4.1.23</t>
  </si>
  <si>
    <t>JOELHO 45o PVC ESGOTO Ф 50mm, FAB. TIGRE, AMANCO</t>
  </si>
  <si>
    <t>4.1.24</t>
  </si>
  <si>
    <t>JOELHO 45o PVC ESGOTO Ф 75mm, FAB. TIGRE, AMANCO</t>
  </si>
  <si>
    <t>4.1.25</t>
  </si>
  <si>
    <t>JOELHO 45o PVC ESGOTO Ф 100mm, FAB. TIGRE, AMANCO</t>
  </si>
  <si>
    <t>4.1.26</t>
  </si>
  <si>
    <t>JOELHO 45o PVC ESGOTO Ф 150mm, FAB. TIGRE, AMANCO</t>
  </si>
  <si>
    <t>4.1.27</t>
  </si>
  <si>
    <t>JUNÇÃO SIMPLES 45o PVC ESGOTO Ф 50x50mm, FAB. TIGRE, AMANCO</t>
  </si>
  <si>
    <t>4.1.28</t>
  </si>
  <si>
    <t>JUNÇÃO SIMPLES 45o PVC ESGOTO Ф 100x100mm, FAB. TIGRE, AMANCO</t>
  </si>
  <si>
    <t>4.1.29</t>
  </si>
  <si>
    <t>JUNÇÃO SIMPLES 45o PVC ESGOTO Ф 100x75mm, FAB. TIGRE, AMANCO</t>
  </si>
  <si>
    <t>4.1.30</t>
  </si>
  <si>
    <t>JUNÇÃO SIMPLES 45o PVC ESGOTO Ф 100x50mm, FAB. TIGRE, AMANCO</t>
  </si>
  <si>
    <t>4.1.31</t>
  </si>
  <si>
    <t>JUNÇÃO SIMPLES 45o PVC ESGOTO Ф 75x50mm, FAB. TIGRE, AMANCO</t>
  </si>
  <si>
    <t>4.1.32</t>
  </si>
  <si>
    <t>JUNÇÃO INVERTIDA 45o PVC ESGOTO Ф 75x50mm, FAB. TIGRE, AMANCO</t>
  </si>
  <si>
    <t>4.1.33</t>
  </si>
  <si>
    <t>JUNÇÃO INVERTIDA 45o PVC ESGOTO Ф 100x75mm, FAB. TIGRE, AMANCO</t>
  </si>
  <si>
    <t>4.1.34</t>
  </si>
  <si>
    <t>TÊ 90o PVC ESGOTO Ф 50x50mm, FAB. TIGRE, AMANCO</t>
  </si>
  <si>
    <t>4.1.35</t>
  </si>
  <si>
    <t>TÊ 90o PVC ESGOTO Ф 75x75mm, FAB. TIGRE, AMANCO</t>
  </si>
  <si>
    <t>4.1.36</t>
  </si>
  <si>
    <t>TÊ 90o PVC ESGOTO Ф 100x100mm, FAB. TIGRE, AMANCO</t>
  </si>
  <si>
    <t>4.1.37</t>
  </si>
  <si>
    <t>TE DE REDUÇÃO 90o PVC ESGOTO Ф 100x50mm, FAB. TIGRE, AMANCO</t>
  </si>
  <si>
    <t>4.1.38</t>
  </si>
  <si>
    <t>TE DE REDUÇÃO 90o PVC ESGOTO Ф 75x50mm, FAB. TIGRE, AMANCO</t>
  </si>
  <si>
    <t>4.1.39</t>
  </si>
  <si>
    <t>TERMINAL DE VENTILAÇÃO PVC ESGOTO Ф 50mm, FAB. TIGRE, AMANCO</t>
  </si>
  <si>
    <t>4.1.40</t>
  </si>
  <si>
    <t>TERMINAL DE VENTILAÇÃO PVC ESGOTO Ф 100mm, FAB. TIGRE, AMANCO</t>
  </si>
  <si>
    <t>4.1.41</t>
  </si>
  <si>
    <t>ADAPTADOR P/MÁQUINA DE LAVAR PVC ESGOTO Ф38/40mm, FAB. TIGRE, AMANCO</t>
  </si>
  <si>
    <t>4.2.1</t>
  </si>
  <si>
    <t>CAIXA SIFONADA EM PVC GRELHA CROMADA 150 x 150 x 50mm, FAB. TIGRE, AMANCO</t>
  </si>
  <si>
    <t>4.2.2</t>
  </si>
  <si>
    <t>RALO SAIDA VERTICAL GRELHA QUADRADA CROMADA 100 x 100 x 40mm, FAB. TIGRE, AMANCO</t>
  </si>
  <si>
    <t>4.3.1</t>
  </si>
  <si>
    <t xml:space="preserve">PERFILADO EM CHAPA DE AÇO PERFURADO, CH#16 MSG, Ref.: MAX.PPR-GE, NBR-10476, DIM.38x38mm, FAB. MAXTIL, CARMEHIL    </t>
  </si>
  <si>
    <t>4.3.2</t>
  </si>
  <si>
    <t>4.3.3</t>
  </si>
  <si>
    <t>4.3.4</t>
  </si>
  <si>
    <t>4.3.5</t>
  </si>
  <si>
    <t>4.3.6</t>
  </si>
  <si>
    <t>4.3.7</t>
  </si>
  <si>
    <t>4.3.8</t>
  </si>
  <si>
    <t>ADESIVO P/PVC, EMBALAGEM 75g, FAB. TIGRE, AMANCO</t>
  </si>
  <si>
    <t>TB</t>
  </si>
  <si>
    <t>4.3.9</t>
  </si>
  <si>
    <t>SOLUÇÃO LIMPADORA P/PVC, EMBALAGEM 1 LITRO, FAB. TIGRE, AMANCO</t>
  </si>
  <si>
    <t>LT</t>
  </si>
  <si>
    <t>4.3.10</t>
  </si>
  <si>
    <t>LIXA PRETA (FERRO) GRAMATURA No 80, FAB. NORTON</t>
  </si>
  <si>
    <t>4.3.11</t>
  </si>
  <si>
    <t>LÂMINA DE SERRA MANUAL 12" x 18D, FAB. STARRETT</t>
  </si>
  <si>
    <t>4.3.12</t>
  </si>
  <si>
    <t>ESTOPA FINA, EMBALAGEM 200g</t>
  </si>
  <si>
    <t>4.3.13</t>
  </si>
  <si>
    <t>ARGAMASSA GRAUTE INTERNA, COR CINZA 25kG, FAB. QUARTZOLIT</t>
  </si>
  <si>
    <t>4.3.14</t>
  </si>
  <si>
    <t>ADESIVO SIKADUR EPÓXI 1kG, FAB. SIKA</t>
  </si>
  <si>
    <t>4.3.15</t>
  </si>
  <si>
    <t>FITA INTUMESCENTE CORTA-FOGO CP-648E 1,75" X 10M, COD.304309, FAB. HILT</t>
  </si>
  <si>
    <t>RL</t>
  </si>
  <si>
    <t>4.3.16</t>
  </si>
  <si>
    <t>ABRAÇADEIRA CORTA-FOGO CSF C EL 52mm X 2,58M, COD. 2075120, FAB. HILT</t>
  </si>
  <si>
    <t>4.3.17</t>
  </si>
  <si>
    <t>PLACA LÃ DE ROCHA 1200 X 600 X 50mm, COD. 2223019, FAB. HILT</t>
  </si>
  <si>
    <t>4.3.18</t>
  </si>
  <si>
    <t>PINTURA ABLATIVA CP 670, 17,50kG, COD. 286955, FAB. HILT</t>
  </si>
  <si>
    <t>4.3.19</t>
  </si>
  <si>
    <t>MASSA VEDANTE ANTI-FOGO FS ONE MAX 10.1OZ CA, COR VERMELHA, COD. 2101534, FAB. HILT</t>
  </si>
  <si>
    <t>4.4.1</t>
  </si>
  <si>
    <t xml:space="preserve">BACIA SANITÁRIA P/CAIXA ACOPLADA, COR BRANCA, LINHA FAST, REF. P.760-17, FAB. DECA </t>
  </si>
  <si>
    <t>4.4.2</t>
  </si>
  <si>
    <t>CAIXA ACOPLADA DUO P/BACIA LINHA FAST, COR BRANCA, REF. CD.00F-17, FAB. DECA</t>
  </si>
  <si>
    <t>4.4.3</t>
  </si>
  <si>
    <t>ASSENTO SANITÁRIO EM PLÁSTICO COM MICROBAN P/BACIA LINHA FAST, REF. AP.75-17, FAB. DECA</t>
  </si>
  <si>
    <t>4.4.4</t>
  </si>
  <si>
    <t>KIT DE INSTALAÇÃO DE BACIA LINHA FAST, FIXAÇÃO VERTICAL (PARAF.+ENGATE+ANEL), REF. 1200.C.KIT.PCD, FAB. DECA</t>
  </si>
  <si>
    <t>4.4.5</t>
  </si>
  <si>
    <t>DUCHA MANUAL ACTIVA, ESGUICHO E REGISTRO Ф 1/2", REF. 1984.C43.CR. ACT, FAB. DECA</t>
  </si>
  <si>
    <t>4.4.6</t>
  </si>
  <si>
    <t>BACIA SANITÁRIA C/Cx. ACOPLADA SEM ABERTURA FRONTAL COR BRANCA, VOGUE PLUS LINHA CONFORTO, REF.: P.515.17, FAB. DECA</t>
  </si>
  <si>
    <t>4.4.7</t>
  </si>
  <si>
    <t>CAIXA ACOPLADA COR BRANCA DUAL FLUX P/BACIA LINHA VOGUE PLUS, REF.: CDC.01F.17, FAB. DECA</t>
  </si>
  <si>
    <t>4.4.8</t>
  </si>
  <si>
    <t>ASSENTO SANITÁRIO EM POLIÉSTER COM MICROBAN P/BACIA LINHA VOGUE PLUS, REF. AP.50.17, FAB. DECA</t>
  </si>
  <si>
    <t>4.4.9</t>
  </si>
  <si>
    <t>KIT DE INSTALAÇÃO DE BACIA LINHA RAVENA, FIXAÇÃO VERTICAL (PARAF.+ENGATE+ANEL), REF. 1200.C.KIT.PCD, FAB. DECA</t>
  </si>
  <si>
    <t>4.4.10</t>
  </si>
  <si>
    <t>4.4.11</t>
  </si>
  <si>
    <t>BARRA DE APOIO P/VASO DEFICIENTE FÍSICO, FAB. DOCOL, MOLDENOX</t>
  </si>
  <si>
    <t>4.4.12</t>
  </si>
  <si>
    <t>CUBA QUADRADA DE SEMIENCAIXE COM MESA 420mm, COR BRANCA, REF. L.830.17, FAB. DECA</t>
  </si>
  <si>
    <t>4.4.13</t>
  </si>
  <si>
    <t>LAVATÓRIO DE CANTO, LOUÇA BRANCA, RAVENA REF.: L.915.17, FAB. DECA</t>
  </si>
  <si>
    <t>4.4.14</t>
  </si>
  <si>
    <t>LAVATÓRIO DE LOUÇA BRANCA SEM COLUNA 45x36cm, RAVENA REF.: L.915.17, FAB. DECA</t>
  </si>
  <si>
    <t>4.4.15</t>
  </si>
  <si>
    <t>TORNEIRA DE PRESSÃO CROMADA P/LAVATÓRIO - MESA, LINHA SPOT, REF.: 1198.C43, FAB. DECA</t>
  </si>
  <si>
    <t>4.4.16</t>
  </si>
  <si>
    <t>ENGATE FLEXÍVEL METÁLICO Ф 1/2"x 40cm, REF. 4606.C.040, FAB. DECA</t>
  </si>
  <si>
    <t>4.4.17</t>
  </si>
  <si>
    <t>VÁLVULA DE ESCOAMENTO METÁLICA CROMADA 1602-C.PLA UNIVERSAL P/ LV-TQ, FAB. DECA</t>
  </si>
  <si>
    <t>4.4.18</t>
  </si>
  <si>
    <t>SIFÃO METÁLICO MOD. 1680-C DE 1" x 1.1/2" LV, REF. 1680.C.100.112, FAB. DECA</t>
  </si>
  <si>
    <t>4.4.19</t>
  </si>
  <si>
    <t>TORNEIRA DE PRESSÃO CROMADA, ARTICULADA P/PIA - BANCA, REF.: 1167.C43 SPOT, FAB. DECA</t>
  </si>
  <si>
    <t>4.4.20</t>
  </si>
  <si>
    <t>4.4.21</t>
  </si>
  <si>
    <t>SIFÃO METÁLICO MOD. 1680-C DE 1.1/2" x 2" PIA/TQ, REF.: 1680.C.112, FAB. DECA</t>
  </si>
  <si>
    <t>4.4.22</t>
  </si>
  <si>
    <t>TORNEIRA DE PRESSÃO CROMADA, P/TANQUE e JARDIM - PAREDE, REF.: 1153.C34 MAX, FAB. DECA</t>
  </si>
  <si>
    <t>4.4.23</t>
  </si>
  <si>
    <t>CHUVEIRO METÁLICO CROMADO DE PAREDE, COM TUBO Ф 1/2", LINHA SPOT MAX, REF.: 1973.C.CT, FAB. DECA</t>
  </si>
  <si>
    <t>4.4.24</t>
  </si>
  <si>
    <t>ACABAMENTO CROMADO P/MONOCOMANDO, FAB. DECA</t>
  </si>
  <si>
    <t>4.4.25</t>
  </si>
  <si>
    <t>ACABAMENTO CROMADO P/REGISTRO Ф 3/4"-1", LINHA SPOT, REF.: 4900.C43.PQ, FAB. DECA</t>
  </si>
  <si>
    <t>5.1.1</t>
  </si>
  <si>
    <t>TUBO PVC ESGOTO, PONTA-BOLSA e VIROLA, SÉRIE-R, NBR-5688, Ф 50mm x 6,0m, FAB. TIGRE, AMANCO</t>
  </si>
  <si>
    <t>5.1.2</t>
  </si>
  <si>
    <t>TUBO PVC ESGOTO, PONTA-BOLSA e VIROLA, SÉRIE-R, NBR-5688, Ф 75mm x 6,0m, FAB. TIGRE, AMANCO</t>
  </si>
  <si>
    <t>5.1.3</t>
  </si>
  <si>
    <t>TUBO PVC ESGOTO, PONTA-BOLSA e VIROLA, SÉRIE-R, NBR-5688, Ф 100mm x 6,0m, FAB. TIGRE, AMANCO</t>
  </si>
  <si>
    <t>5.1.4</t>
  </si>
  <si>
    <t>TUBO PVC ESGOTO, PONTA-BOLSA e VIROLA, SÉRIE-R, NBR-5688, Ф 150mm x 6,0m, FAB. TIGRE, AMANCO</t>
  </si>
  <si>
    <t>5.1.5</t>
  </si>
  <si>
    <t>TUBO PVC ESGOTO, PONTA-BOLSA, SÉRIE-LEVE, NBR-5688, Ф 300mm x 6,0m, FAB. TIGRE, AMANCO</t>
  </si>
  <si>
    <t>5.1.6</t>
  </si>
  <si>
    <t>LUVA SIMPLES PVC ESGOTO SÉRIE-R Ф 50mm, FAB. TIGRE, AMANCO</t>
  </si>
  <si>
    <t>5.1.7</t>
  </si>
  <si>
    <t>LUVA SIMPLES PVC ESGOTO SÉRIE-R Ф 75mm, FAB. TIGRE, AMANCO</t>
  </si>
  <si>
    <t>5.1.8</t>
  </si>
  <si>
    <t>LUVA SIMPLES PVC ESGOTO SÉRIE-R Ф 100mm, FAB. TIGRE, AMANCO</t>
  </si>
  <si>
    <t>5.1.9</t>
  </si>
  <si>
    <t>LUVA SIMPLES PVC ESGOTO SÉRIE-R Ф 150mm, FAB. TIGRE, AMANCO</t>
  </si>
  <si>
    <t>5.1.10</t>
  </si>
  <si>
    <t>5.1.11</t>
  </si>
  <si>
    <t>5.1.12</t>
  </si>
  <si>
    <t>ANEL DE BORRACHA P/VIROLA ESGOTO Ф 150mm, FAB. TIGRE, AMANCO</t>
  </si>
  <si>
    <t>5.1.13</t>
  </si>
  <si>
    <t>CAP PVC ESGOTO SÉRIE-R Ф 50mm, FAB. TIGRE, AMANCO</t>
  </si>
  <si>
    <t>5.1.14</t>
  </si>
  <si>
    <t>CAP PVC ESGOTO SÉRIE-R Ф 100mm, FAB. TIGRE, AMANCO</t>
  </si>
  <si>
    <t>5.1.15</t>
  </si>
  <si>
    <t>CAP PVC ESGOTO SÉRIE-R Ф 150mm, FAB. TIGRE, AMANCO</t>
  </si>
  <si>
    <t>5.1.16</t>
  </si>
  <si>
    <t>JOELHO 90o PVC ESGOTO SÉRIE-R Ф 50mm, FAB. TIGRE, AMANCO</t>
  </si>
  <si>
    <t>5.1.17</t>
  </si>
  <si>
    <t>JOELHO 90o PVC ESGOTO SÉRIE-R Ф 75mm, FAB. TIGRE, AMANCO</t>
  </si>
  <si>
    <t>5.1.18</t>
  </si>
  <si>
    <t>JOELHO 90o PVC ESGOTO SÉRIE-R Ф 100mm, FAB. TIGRE, AMANCO</t>
  </si>
  <si>
    <t>5.1.19</t>
  </si>
  <si>
    <t>JOELHO 90o PVC ESGOTO SÉRIE-R Ф 150mm, FAB. TIGRE, AMANCO</t>
  </si>
  <si>
    <t>5.1.20</t>
  </si>
  <si>
    <t>JOELHO 45o PVC ESGOTO SÉRIE-R Ф 50mm, FAB. TIGRE, AMANCO</t>
  </si>
  <si>
    <t>5.1.21</t>
  </si>
  <si>
    <t>JOELHO 45o PVC ESGOTO SÉRIE-R Ф 75mm, FAB. TIGRE, AMANCO</t>
  </si>
  <si>
    <t>5.1.22</t>
  </si>
  <si>
    <t>JOELHO 45o PVC ESGOTO SÉRIE-R Ф 100mm, FAB. TIGRE, AMANCO</t>
  </si>
  <si>
    <t>5.1.23</t>
  </si>
  <si>
    <t>JOELHO 45o PVC ESGOTO SÉRIE-R Ф 150mm, FAB. TIGRE, AMANCO</t>
  </si>
  <si>
    <t>5.1.24</t>
  </si>
  <si>
    <t>JUNÇÃO SIMPLES 45o PVC ESGOTO SÉRIE-R Ф 50x50mm, FAB. TIGRE, AMANCO</t>
  </si>
  <si>
    <t>5.1.25</t>
  </si>
  <si>
    <t>JUNÇÃO SIMPLES 45o PVC ESGOTO SÉRIE-R Ф 100x100mm, FAB. TIGRE, AMANCO</t>
  </si>
  <si>
    <t>5.1.26</t>
  </si>
  <si>
    <t>JUNÇÃO SIMPLES 45o PVC ESGOTO SÉRIE-R Ф 75x50mm, FAB. TIGRE, AMANCO</t>
  </si>
  <si>
    <t>5.1.27</t>
  </si>
  <si>
    <t>JUNÇÃO SIMPLES 45o PVC ESGOTO SÉRIE-R Ф 100x50mm, FAB. TIGRE, AMANCO</t>
  </si>
  <si>
    <t>5.1.28</t>
  </si>
  <si>
    <t>JUNÇÃO SIMPLES 45o PVC ESGOTO SÉRIE-R Ф 100x75mm, FAB. TIGRE, AMANCO</t>
  </si>
  <si>
    <t>5.1.29</t>
  </si>
  <si>
    <t>JUNÇÃO SIMPLES 45o PVC ESGOTO SÉRIE-R Ф 150x100mm, FAB. TIGRE, AMANCO</t>
  </si>
  <si>
    <t>5.1.30</t>
  </si>
  <si>
    <t>REDUÇÃO EXCÊNTRICA PVC ESGOTO SÉRIE-R Ф 100x50mm, FAB. TIGRE, AMANCO</t>
  </si>
  <si>
    <t>5.1.31</t>
  </si>
  <si>
    <t>REDUÇÃO PVC ESGOTO Ф 50x40mm, FAB. TIGRE, AMANCO</t>
  </si>
  <si>
    <t>5.2.1</t>
  </si>
  <si>
    <t>GRELHA REDONDA C/PORTA-GRELHA QUADRADA, AÇO INOX 100x100mm, FAB. MOLDENOX, TIGRE, AMANCO</t>
  </si>
  <si>
    <t>5.2.2</t>
  </si>
  <si>
    <t>5.2.3</t>
  </si>
  <si>
    <t>CAIXA SIFONADA EM PVC GRELHA CROMADA 185 x 150 x 75mm, FAB. TIGRE, AMANCO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</si>
  <si>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</si>
  <si>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</si>
  <si>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</si>
  <si>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</si>
  <si>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</si>
  <si>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</si>
  <si>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</si>
  <si>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</si>
  <si>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</si>
  <si>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</si>
  <si>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</si>
  <si>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</si>
  <si>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5.4.1</t>
  </si>
  <si>
    <t>5.4.2</t>
  </si>
  <si>
    <t>5.4.3</t>
  </si>
  <si>
    <t>5.4.4</t>
  </si>
  <si>
    <t>JUNÇÃO SIMPLES 45o PVC ESGOTO Ф 40x40mm, FAB. TIGRE, AMANCO</t>
  </si>
  <si>
    <t>5.4.5</t>
  </si>
  <si>
    <t>TÊ 90o PVC ESGOTO Ф 40x40mm, FAB. TIGRE, AMANCO</t>
  </si>
  <si>
    <t>5.4.6</t>
  </si>
  <si>
    <t>BUCHA DE REDUÇÃO PVC SOLDÁVEL CURTA, Ф 50x40mm, FAB.TIGRE, AMANCO</t>
  </si>
  <si>
    <t>5.4.7</t>
  </si>
  <si>
    <t>ADAPTADOR PVC SOLDÁVEL COM ANEL P/CAIXA, Ф 40x1.1/4", FAB.TIGRE, AMANCO</t>
  </si>
  <si>
    <t>5.4.8</t>
  </si>
  <si>
    <t>TUBO PVC SOLDÁVEL, LINHA PREDIAL, NBR-5648, Ф 25mm x 6,0m, FAB. TIGRE, AMANCO - DRENO AC</t>
  </si>
  <si>
    <t>5.4.9</t>
  </si>
  <si>
    <t>5.4.10</t>
  </si>
  <si>
    <t>5.4.11</t>
  </si>
  <si>
    <t>BUCHA DE REDUÇÃO PVC SOLDÁVEL CURTA, Ф 40x25mm, FAB.TIGRE, AMANCO</t>
  </si>
  <si>
    <t>5.5.1</t>
  </si>
  <si>
    <t>5.5.2</t>
  </si>
  <si>
    <t>JOELHO 45o PVC SOLDÁVEL, P/TUBO Ф 60mm, FAB.TIGRE, AMANCO</t>
  </si>
  <si>
    <t>5.5.3</t>
  </si>
  <si>
    <t>TE 90o PVC SOLDÁVEL, P/TUBO Ф 60mm, FAB.TIGRE, AMANCO</t>
  </si>
  <si>
    <t>5.5.4</t>
  </si>
  <si>
    <t>5.5.5</t>
  </si>
  <si>
    <t>5.5.6</t>
  </si>
  <si>
    <t>VÁLVULA DE RETENÇÃO VERTICAL, NBR-15055, ROSCA BSP Ф 2", FAB. DOCOL, MIPEL, DECA</t>
  </si>
  <si>
    <t>5.5.7</t>
  </si>
  <si>
    <t>MANGUEIRA FLEXÍVEL REFORÇADA Ф 63mm, FAB. GOODYEAR</t>
  </si>
  <si>
    <t>5.5.8</t>
  </si>
  <si>
    <t>ABRAÇADEIRA DE PRESSÃO P/MANGUEIRA, ROSCA SEM FIM Ф 2", FAB. NORTON</t>
  </si>
  <si>
    <t>5.5.9</t>
  </si>
  <si>
    <t>ADAPTADOR P/MANGUEIRA, RABO DE TATU Ф 2", FAB. BOMBEL</t>
  </si>
  <si>
    <t>5.5.10</t>
  </si>
  <si>
    <t>5.5.11</t>
  </si>
  <si>
    <t>BOMBA CENTRÍFUGA SUBMERSA MOD. UNI-550T, Q-28,00m3/h X 8,0mca, POTÊNCIA 1,50CV /380V, FAB. ABS/SULZER, SCHNEIDER - SISTEMA DRENAGEM</t>
  </si>
  <si>
    <t>6.1.1</t>
  </si>
  <si>
    <t>TUBO DE AÇO CARBONO, GALVANIZADO C/C BS-1387(M) ou NBR-5580(M), ROSCA BSP, Ф 3/4" x 2,65mm x 6,0m, FAB. APOLO, TUPER, CARBINOX</t>
  </si>
  <si>
    <t>6.1.2</t>
  </si>
  <si>
    <t>TUBO DE AÇO CARBONO, GALVANIZADO C/C BS-1387(M) ou NBR-5580(M), ROSCA BSP, Ф 1" x 3,25mm x 6,0m, FAB. APOLO, TUPER, CARBINOX</t>
  </si>
  <si>
    <t>6.1.3</t>
  </si>
  <si>
    <t>TUBO DE AÇO CARBONO, GALVANIZADO C/C BS-1387(M) ou NBR-5580(M), ROSCA BSP, Ф 1.1/4" x 3,25mm x 6,0m, FAB. APOLO, TUPER, CARBINOX</t>
  </si>
  <si>
    <t>6.1.4</t>
  </si>
  <si>
    <t>TUBO DE AÇO CARBONO, GALVANIZADO C/C BS-1387(M) ou NBR-5580(M), ROSCA BSP, Ф 1.1/2" x 3,25mm x 6,0m, FAB. APOLO, TUPER, CARBINOX</t>
  </si>
  <si>
    <t>6.1.5</t>
  </si>
  <si>
    <t>TUBO DE AÇO CARBONO, GALVANIZADO C/C BS-1387(M) ou NBR-5580(M), ROSCA BSP, Ф 2" x 3,65mm x 6,0m, FAB. APOLO, TUPER, CARBINOX</t>
  </si>
  <si>
    <t>6.1.6</t>
  </si>
  <si>
    <t>TUBO DE AÇO CARBONO, GALVANIZADO C/C BS-1387(M) ou NBR-5580(M), ROSCA BSP, Ф 2.1/2" x 3,65mm x 6,0m, FAB. APOLO, TUPER, CARBINOX</t>
  </si>
  <si>
    <t>6.1.7</t>
  </si>
  <si>
    <t>TUBO DE AÇO CARBONO, GALVANIZADO C/C BS-1387(M) ou NBR-5580(M), ROSCA BSP, Ф 3" x 4,05mm x 6,0m, FAB. APOLO, TUPER, CARBINOX</t>
  </si>
  <si>
    <t>6.1.8</t>
  </si>
  <si>
    <t>TUBO DE AÇO CARBONO, GALVANIZADO C/C BS-1387(M) ou NBR-5580(M), ROSCA BSP, Ф 4" x 4,50mm x 6,0m, FAB. APOLO, TUPER, CARBINOX</t>
  </si>
  <si>
    <t>6.1.9</t>
  </si>
  <si>
    <t>BUJÃO EM FERRO GALVANIZADO Ф 1/2", FAB. TUPY</t>
  </si>
  <si>
    <t>6.1.10</t>
  </si>
  <si>
    <t>LUVA DE REDUCAO GALVANIZADO Ф 3/4" X 1/2", FAB. TUPY</t>
  </si>
  <si>
    <t>6.1.11</t>
  </si>
  <si>
    <t>LUVA SIMPLES FERRO MALEÁVEL GALVANIZADO Ф 3/4", FAB. TUPY</t>
  </si>
  <si>
    <t>6.1.12</t>
  </si>
  <si>
    <t>LUVA SIMPLES FERRO MALEÁVEL GALVANIZADO Ф 1", FAB. TUPY</t>
  </si>
  <si>
    <t>6.1.13</t>
  </si>
  <si>
    <t>LUVA SIMPLES FERRO MALEÁVEL GALVANIZADO Ф 1.1/4", FAB. TUPY</t>
  </si>
  <si>
    <t>6.1.14</t>
  </si>
  <si>
    <t>LUVA SIMPLES FERRO MALEÁVEL GALVANIZADO Ф 1.1/2", FAB. TUPY</t>
  </si>
  <si>
    <t>6.1.15</t>
  </si>
  <si>
    <t>LUVA SIMPLES FERRO MALEÁVEL GALVANIZADO Ф 2", FAB. TUPY</t>
  </si>
  <si>
    <t>6.1.16</t>
  </si>
  <si>
    <t>LUVA SIMPLES FERRO MALEÁVEL GALVANIZADO Ф 2.1/2", FAB. TUPY</t>
  </si>
  <si>
    <t>6.1.17</t>
  </si>
  <si>
    <t>LUVA SIMPLES FERRO MALEÁVEL GALVANIZADO Ф 3", FAB. TUPY</t>
  </si>
  <si>
    <t>6.1.18</t>
  </si>
  <si>
    <t>LUVA SIMPLES FERRO MALEÁVEL GALVANIZADO Ф 4", FAB. TUPY</t>
  </si>
  <si>
    <t>6.1.19</t>
  </si>
  <si>
    <t>COTOVELO 90o FERRO MALEÁVEL GALVANIZADO Ф 3/4", FAB. TUPY</t>
  </si>
  <si>
    <t>6.1.20</t>
  </si>
  <si>
    <t>COTOVELO 90o FERRO MALEÁVEL GALVANIZADO Ф 1", FAB. TUPY</t>
  </si>
  <si>
    <t>6.1.21</t>
  </si>
  <si>
    <t>COTOVELO 90o FERRO MALEÁVEL GALVANIZADO Ф 1.1/4", FAB. TUPY</t>
  </si>
  <si>
    <t>6.1.22</t>
  </si>
  <si>
    <t>COTOVELO 90o FERRO MALEÁVEL GALVANIZADO Ф 2", FAB. TUPY</t>
  </si>
  <si>
    <t>6.1.23</t>
  </si>
  <si>
    <t>COTOVELO 90o FERRO MALEÁVEL GALVANIZADO Ф 2.1/2", FAB. TUPY</t>
  </si>
  <si>
    <t>6.1.24</t>
  </si>
  <si>
    <t>COTOVELO 90o FERRO MALEÁVEL GALVANIZADO Ф 3", FAB. TUPY</t>
  </si>
  <si>
    <t>6.1.25</t>
  </si>
  <si>
    <t>COTOVELO 90o FERRO MALEÁVEL GALVANIZADO Ф 4", FAB. TUPY</t>
  </si>
  <si>
    <t>6.1.26</t>
  </si>
  <si>
    <t>COTOVELO 45o FERRO MALEÁVEL GALVANIZADO Ф 1", FAB. TUPY</t>
  </si>
  <si>
    <t>6.1.27</t>
  </si>
  <si>
    <t>COTOVELO 45o FERRO MALEÁVEL GALVANIZADO Ф 2.1/2", FAB. TUPY</t>
  </si>
  <si>
    <t>6.1.28</t>
  </si>
  <si>
    <t>COTOVELO 45o FERRO MALEÁVEL GALVANIZADO Ф 4", FAB. TUPY</t>
  </si>
  <si>
    <t>6.1.29</t>
  </si>
  <si>
    <t>CAP (TAMPÃO) FERRO MALEÁVEL GALVANIZADO Ф 1.1/4", FAB. TUPY</t>
  </si>
  <si>
    <t>6.1.30</t>
  </si>
  <si>
    <t>CAP (TAMPÃO) FERRO MALEÁVEL GALVANIZADO Ф 1.1/2", FAB. TUPY</t>
  </si>
  <si>
    <t>6.1.31</t>
  </si>
  <si>
    <t>CAP (TAMPÃO) FERRO MALEÁVEL GALVANIZADO Ф 2.1/2", FAB. TUPY</t>
  </si>
  <si>
    <t>6.1.32</t>
  </si>
  <si>
    <t>CRUZETA 90o FERRO MALEÁVEL GALVANIZADO Ф 1.1/2", FAB. TUPY</t>
  </si>
  <si>
    <t>6.1.33</t>
  </si>
  <si>
    <t>CRUZETA 90o FERRO MALEÁVEL GALVANIZADO Ф 2", FAB. TUPY</t>
  </si>
  <si>
    <t>6.1.34</t>
  </si>
  <si>
    <t>CRUZETA 90o FERRO MALEÁVEL GALVANIZADO Ф 2.1/2", FAB. TUPY</t>
  </si>
  <si>
    <t>6.1.35</t>
  </si>
  <si>
    <t>CRUZETA 90o FERRO MALEÁVEL GALVANIZADO Ф 3", FAB. TUPY</t>
  </si>
  <si>
    <t>6.1.36</t>
  </si>
  <si>
    <t>TE 90o FERRO MALEÁVEL GALVANIZADO Ф 3/4", FAB. TUPY</t>
  </si>
  <si>
    <t>6.1.37</t>
  </si>
  <si>
    <t>TE 90o FERRO MALEÁVEL GALVANIZADO Ф 1", FAB. TUPY</t>
  </si>
  <si>
    <t>6.1.38</t>
  </si>
  <si>
    <t>TE 90o FERRO MALEÁVEL GALVANIZADO Ф 1.1/4", FAB. TUPY</t>
  </si>
  <si>
    <t>6.1.39</t>
  </si>
  <si>
    <t>TE 90o FERRO MALEÁVEL GALVANIZADO Ф 2", FAB. TUPY</t>
  </si>
  <si>
    <t>6.1.40</t>
  </si>
  <si>
    <t>TE 90o FERRO MALEÁVEL GALVANIZADO Ф 2.1/2", FAB. TUPY</t>
  </si>
  <si>
    <t>6.1.41</t>
  </si>
  <si>
    <t>TE 90o FERRO MALEÁVEL GALVANIZADO Ф 3", FAB. TUPY</t>
  </si>
  <si>
    <t>6.1.42</t>
  </si>
  <si>
    <t>TE 90o FERRO MALEÁVEL GALVANIZADO Ф 4", FAB. TUPY</t>
  </si>
  <si>
    <t>6.1.43</t>
  </si>
  <si>
    <t>TE 90o GALVANIZADO REDUÇÃO Ф 3/4" x 1/2", FAB. TUPY</t>
  </si>
  <si>
    <t>6.1.44</t>
  </si>
  <si>
    <t>TE 90o GALVANIZADO REDUÇÃO Ф 1" x 3/4", FAB. TUPY</t>
  </si>
  <si>
    <t>6.1.45</t>
  </si>
  <si>
    <t>TE 90o GALVANIZADO REDUÇÃO Ф 1.1/4" x 1", FAB. TUPY</t>
  </si>
  <si>
    <t>6.1.46</t>
  </si>
  <si>
    <t>TE 90o GALVANIZADO REDUÇÃO Ф 1.1/2" x 1", FAB. TUPY</t>
  </si>
  <si>
    <t>6.1.47</t>
  </si>
  <si>
    <t>TE 90o GALVANIZADO REDUÇÃO Ф 2" x 1.1/4", FAB. TUPY</t>
  </si>
  <si>
    <t>6.1.48</t>
  </si>
  <si>
    <t>TE 90o GALVANIZADO REDUÇÃO Ф 2" x 1", FAB. TUPY</t>
  </si>
  <si>
    <t>6.1.49</t>
  </si>
  <si>
    <t>TE 90o GALVANIZADO REDUÇÃO Ф 2.1/2" x 2", FAB. TUPY</t>
  </si>
  <si>
    <t>6.1.50</t>
  </si>
  <si>
    <t>TE 90o GALVANIZADO REDUÇÃO Ф 2.1/2" x 1.1/4", FAB. TUPY</t>
  </si>
  <si>
    <t>6.1.51</t>
  </si>
  <si>
    <t>TE 90o GALVANIZADO REDUÇÃO Ф 2.1/2" x 1", FAB. TUPY</t>
  </si>
  <si>
    <t>6.1.52</t>
  </si>
  <si>
    <t>TE 90o GALVANIZADO REDUÇÃO Ф 3" x 2.1/2", FAB. TUPY</t>
  </si>
  <si>
    <t>6.1.53</t>
  </si>
  <si>
    <t>TE 90o GALVANIZADO REDUÇÃO Ф 3" x 1", FAB. TUPY</t>
  </si>
  <si>
    <t>6.1.54</t>
  </si>
  <si>
    <t>TE 90o GALVANIZADO REDUÇÃO Ф 4" x 3", FAB. TUPY</t>
  </si>
  <si>
    <t>6.1.55</t>
  </si>
  <si>
    <t>TE 90o GALVANIZADO REDUÇÃO Ф 4" x 2.1/2", FAB. TUPY</t>
  </si>
  <si>
    <t>6.1.56</t>
  </si>
  <si>
    <t>TE 90o GALVANIZADO REDUÇÃO Ф 4" x 2", FAB. TUPY</t>
  </si>
  <si>
    <t>6.1.57</t>
  </si>
  <si>
    <t>BUCHA DE REDUCAO FERRO GALVANIZADO Ф 3/4" x 1/2", FAB. TUPY</t>
  </si>
  <si>
    <t>6.1.58</t>
  </si>
  <si>
    <t>BUCHA DE REDUCAO FERRO GALVANIZADO Ф 1" x 3/4", FAB. TUPY</t>
  </si>
  <si>
    <t>6.1.59</t>
  </si>
  <si>
    <t>BUCHA DE REDUCAO FERRO GALVANIZADO Ф 1" x 1/2", FAB. TUPY</t>
  </si>
  <si>
    <t>6.1.60</t>
  </si>
  <si>
    <t>BUCHA DE REDUCAO FERRO GALVANIZADO Ф 1.1/4 x 1", FAB. TUPY</t>
  </si>
  <si>
    <t>6.1.61</t>
  </si>
  <si>
    <t>BUCHA DE REDUCAO FERRO GALVANIZADO Ф 1.1/2 x 1.1/4", FAB. TUPY</t>
  </si>
  <si>
    <t>6.1.62</t>
  </si>
  <si>
    <t>BUCHA DE REDUCAO FERRO GALVANIZADO Ф 1.1/2 x 1", FAB. TUPY</t>
  </si>
  <si>
    <t>6.1.63</t>
  </si>
  <si>
    <t>BUCHA DE REDUCAO FERRO GALVANIZADO Ф 2 x 1.1/2", FAB. TUPY</t>
  </si>
  <si>
    <t>6.1.64</t>
  </si>
  <si>
    <t>BUCHA DE REDUCAO FERRO GALVANIZADO Ф 2 x 1.1/4", FAB. TUPY</t>
  </si>
  <si>
    <t>6.1.65</t>
  </si>
  <si>
    <t>BUCHA DE REDUCAO FERRO GALVANIZADO Ф 2 x 1", FAB. TUPY</t>
  </si>
  <si>
    <t>6.1.66</t>
  </si>
  <si>
    <t>BUCHA DE REDUCAO FERRO GALVANIZADO Ф 2 x 3/4", FAB. TUPY</t>
  </si>
  <si>
    <t>6.1.67</t>
  </si>
  <si>
    <t>BUCHA DE REDUCAO FERRO GALVANIZADO Ф 2.1/2 x 2", FAB. TUPY</t>
  </si>
  <si>
    <t>6.1.68</t>
  </si>
  <si>
    <t>BUCHA DE REDUCAO FERRO GALVANIZADO Ф 2.1/2 x 1.1/4", FAB. TUPY</t>
  </si>
  <si>
    <t>6.1.69</t>
  </si>
  <si>
    <t>BUCHA DE REDUCAO FERRO GALVANIZADO Ф 2.1/2 x 1", FAB. TUPY</t>
  </si>
  <si>
    <t>6.1.70</t>
  </si>
  <si>
    <t>BUCHA DE REDUCAO FERRO GALVANIZADO Ф 3 x 2.1/2", FAB. TUPY</t>
  </si>
  <si>
    <t>6.1.71</t>
  </si>
  <si>
    <t>BUCHA DE REDUCAO FERRO GALVANIZADO Ф 3 x 2", FAB. TUPY</t>
  </si>
  <si>
    <t>6.1.72</t>
  </si>
  <si>
    <t>BUCHA DE REDUCAO FERRO GALVANIZADO Ф 3 x 1.1/2", FAB. TUPY</t>
  </si>
  <si>
    <t>6.1.73</t>
  </si>
  <si>
    <t>BUCHA DE REDUCAO FERRO GALVANIZADO Ф 4 x 3", FAB. TUPY</t>
  </si>
  <si>
    <t>6.1.74</t>
  </si>
  <si>
    <t>BUCHA DE REDUCAO FERRO GALVANIZADO Ф 4 x 2.1/2", FAB. TUPY</t>
  </si>
  <si>
    <t>6.1.75</t>
  </si>
  <si>
    <t>BUCHA DE REDUCAO FERRO GALVANIZADO Ф 4 x 2", FAB. TUPY</t>
  </si>
  <si>
    <t>6.1.76</t>
  </si>
  <si>
    <t>NIPLE DUPLO SEXTAVADO FERRO GALVANIZADO Ф 3/4", FAB. TUPY</t>
  </si>
  <si>
    <t>6.1.77</t>
  </si>
  <si>
    <t>NIPLE DUPLO SEXTAVADO FERRO GALVANIZADO Ф 1", FAB. TUPY</t>
  </si>
  <si>
    <t>6.1.78</t>
  </si>
  <si>
    <t>NIPLE DUPLO SEXTAVADO FERRO GALVANIZADO Ф 2", FAB. TUPY</t>
  </si>
  <si>
    <t>6.1.79</t>
  </si>
  <si>
    <t>6.1.80</t>
  </si>
  <si>
    <t>NIPLE DUPLO SEXTAVADO FERRO GALVANIZADO Ф 3", FAB. TUPY</t>
  </si>
  <si>
    <t>6.1.81</t>
  </si>
  <si>
    <t>NIPLE DUPLO SEXTAVADO FERRO GALVANIZADO Ф 4", FAB. TUPY</t>
  </si>
  <si>
    <t>6.1.82</t>
  </si>
  <si>
    <t>LUVA UNIÃO FERRO GALVANIZADO ASSENTO PLANO Ф 3/4", FAB. TUPY</t>
  </si>
  <si>
    <t>6.1.83</t>
  </si>
  <si>
    <t>LUVA UNIÃO FERRO GALVANIZADO ASSENTO PLANO Ф 1", FAB. TUPY</t>
  </si>
  <si>
    <t>6.1.84</t>
  </si>
  <si>
    <t>LUVA UNIÃO FERRO GALVANIZADO ASSENTO PLANO Ф 2", FAB. TUPY</t>
  </si>
  <si>
    <t>6.1.85</t>
  </si>
  <si>
    <t>LUVA UNIÃO FERRO GALVANIZADO ASSENTO PLANO Ф 3", FAB. TUPY</t>
  </si>
  <si>
    <t>6.1.86</t>
  </si>
  <si>
    <t>LUVA UNIÃO FERRO GALVANIZADO ASSENTO PLANO Ф 4", FAB. TUPY</t>
  </si>
  <si>
    <t>6.1.87</t>
  </si>
  <si>
    <t>FLANGE SEXTAVADO FERRO MALEÁVEL GALVANIZADO Ф 2", FAB. TUPY</t>
  </si>
  <si>
    <t>6.1.88</t>
  </si>
  <si>
    <t>FLANGE SEXTAVADO FERRO MALEÁVEL GALVANIZADO Ф 4", FAB. TUPY</t>
  </si>
  <si>
    <t>6.1.89</t>
  </si>
  <si>
    <t>FITA VEDA ROSCA 3/4" X 25m, FAB. TIGRE, AMANCO</t>
  </si>
  <si>
    <t>6.1.90</t>
  </si>
  <si>
    <t>6.1.91</t>
  </si>
  <si>
    <t>FIO DE ALGODAO CRU (BAHIA) 50m</t>
  </si>
  <si>
    <t>NV</t>
  </si>
  <si>
    <t>6.1.92</t>
  </si>
  <si>
    <t>FUNDO ANTIOXIDO ZARCAO</t>
  </si>
  <si>
    <t>GL</t>
  </si>
  <si>
    <t>6.1.93</t>
  </si>
  <si>
    <t>ESMALTE SINTETICO ALTO BRILHO</t>
  </si>
  <si>
    <t>6.1.94</t>
  </si>
  <si>
    <t>SOLVENTE THINER 101</t>
  </si>
  <si>
    <t>6.1.95</t>
  </si>
  <si>
    <t xml:space="preserve">FITA ANTICORROSIVA, 50mm X 30m, SCOTCH RAP, FAB. 3M </t>
  </si>
  <si>
    <t>6.1.96</t>
  </si>
  <si>
    <t>ABRAÇADEIRA AÇO GALVANIZADO, TIPO "ECONÔMICA" Ф 3/4", Ref. MAX.AA.ECO, FAB. MAXTIL,CARMEHIL</t>
  </si>
  <si>
    <t>6.1.97</t>
  </si>
  <si>
    <t>ABRAÇADEIRA AÇO GALVANIZADO, TIPO "ECONÔMICA" Ф 1", Ref. MAX.AA.ECO, FAB. MAXTIL,CARMEHIL</t>
  </si>
  <si>
    <t>6.1.98</t>
  </si>
  <si>
    <t>ABRAÇADEIRA AÇO GALVANIZADO, TIPO "ECONÔMICA" Ф 1.1/4", Ref. MAX.AA.ECO, FAB. MAXTIL,CARMEHIL</t>
  </si>
  <si>
    <t>6.1.99</t>
  </si>
  <si>
    <t>ABRAÇADEIRA AÇO GALVANIZADO, TIPO "ECONÔMICA" Ф 1.1/2", Ref. MAX.AA.ECO, FAB. MAXTIL,CARMEHIL</t>
  </si>
  <si>
    <t>6.1.100</t>
  </si>
  <si>
    <t>ABRAÇADEIRA AÇO GALVANIZADO, TIPO "ECONÔMICA" Ф 2", Ref. MAX.AA.ECO, FAB. MAXTIL,CARMEHIL</t>
  </si>
  <si>
    <t>6.1.101</t>
  </si>
  <si>
    <t>ABRAÇADEIRA AÇO GALVANIZADO, TIPO "ECONÔMICA" Ф 2.1/2", Ref. MAX.AA.ECO, FAB. MAXTIL,CARMEHIL</t>
  </si>
  <si>
    <t>6.1.102</t>
  </si>
  <si>
    <t>ABRAÇADEIRA AÇO GALVANIZADO, TIPO "ECONÔMICA" Ф 3", Ref. MAX.AA.ECO, FAB. MAXTIL,CARMEHIL</t>
  </si>
  <si>
    <t>6.1.103</t>
  </si>
  <si>
    <t>ABRAÇADEIRA AÇO GALVANIZADO, TIPO "ECONÔMICA" Ф 4", Ref. MAX.AA.ECO, FAB. MAXTIL,CARMEHIL</t>
  </si>
  <si>
    <t>6.1.104</t>
  </si>
  <si>
    <t>SUPORTE EM "L" COM 02 FUROS, PRÉ-MOLDADO NA OBRA</t>
  </si>
  <si>
    <t>6.1.105</t>
  </si>
  <si>
    <t>6.1.106</t>
  </si>
  <si>
    <t>6.1.107</t>
  </si>
  <si>
    <t>6.1.108</t>
  </si>
  <si>
    <t>6.1.109</t>
  </si>
  <si>
    <t>6.1.110</t>
  </si>
  <si>
    <t>ABRAÇADEIRA AÇO GALVANIZADO, TIPO "FIXADOR PERFIL" C/CUNHA Ф 4", Ref. MAX.AA.TPC, FAB. MAXTIL,CARMEHIL</t>
  </si>
  <si>
    <t>6.2.1</t>
  </si>
  <si>
    <t xml:space="preserve">TUBO EM CPVC ULTRATEMP FIRE, NBR-15647/08, Ф 3/4" x 3,0m, FAB. TIGRE, AMANCO </t>
  </si>
  <si>
    <t>6.2.2</t>
  </si>
  <si>
    <t xml:space="preserve">TUBO EM CPVC ULTRATEMP FIRE, NBR-15647/08, Ф 1" x 3,0m, FAB. TIGRE, AMANCO </t>
  </si>
  <si>
    <t>6.2.3</t>
  </si>
  <si>
    <t xml:space="preserve">TUBO EM CPVC ULTRATEMP FIRE, NBR-15647/08, Ф 1.1/4" x 3,0m, FAB. TIGRE, AMANCO </t>
  </si>
  <si>
    <t>6.2.4</t>
  </si>
  <si>
    <t xml:space="preserve">TUBO EM CPVC ULTRATEMP FIRE, NBR-15647/08, Ф 2" x 3,0m, FAB. TIGRE, AMANCO </t>
  </si>
  <si>
    <t>6.2.5</t>
  </si>
  <si>
    <t xml:space="preserve">TUBO EM CPVC ULTRATEMP FIRE, NBR-15647/08, Ф 2.1/2" x 3,0m, FAB. TIGRE, AMANCO </t>
  </si>
  <si>
    <t>6.2.6</t>
  </si>
  <si>
    <t xml:space="preserve">LUVA SIMPLES CPVC FIRE Ф 1", FAB. TIGRE, AMANCO </t>
  </si>
  <si>
    <t>6.2.7</t>
  </si>
  <si>
    <t xml:space="preserve">LUVA SIMPLES CPVC FIRE Ф 1.1/4", FAB. TIGRE, AMANCO </t>
  </si>
  <si>
    <t>6.2.8</t>
  </si>
  <si>
    <t xml:space="preserve">LUVA SIMPLES CPVC FIRE Ф 2.1/2", FAB. TIGRE, AMANCO </t>
  </si>
  <si>
    <t>6.2.9</t>
  </si>
  <si>
    <t xml:space="preserve">JOELHO 90o CPVC FIRE Ф 3/4", FAB. TIGRE, AMANCO </t>
  </si>
  <si>
    <t>6.2.10</t>
  </si>
  <si>
    <t xml:space="preserve">JOELHO 90o CPVC FIRE Ф 1", FAB. TIGRE, AMANCO </t>
  </si>
  <si>
    <t>6.2.11</t>
  </si>
  <si>
    <t xml:space="preserve">JOELHO 90o CPVC FIRE Ф 1.1/4", FAB. TIGRE, AMANCO </t>
  </si>
  <si>
    <t>6.2.12</t>
  </si>
  <si>
    <t xml:space="preserve">JOELHO 90o CPVC FIRE Ф 3", FAB. TIGRE, AMANCO </t>
  </si>
  <si>
    <t>6.2.13</t>
  </si>
  <si>
    <t xml:space="preserve">CRUZETA CPVC FIRE Ф 1.1/4", FAB. TIGRE, AMANCO </t>
  </si>
  <si>
    <t>6.2.14</t>
  </si>
  <si>
    <t xml:space="preserve">CRUZETA CPVC FIRE Ф 2", FAB. TIGRE, AMANCO </t>
  </si>
  <si>
    <t>6.2.15</t>
  </si>
  <si>
    <t xml:space="preserve">CRUZETA CPVC FIRE Ф 2.1/2", FAB. TIGRE, AMANCO </t>
  </si>
  <si>
    <t>6.2.16</t>
  </si>
  <si>
    <t xml:space="preserve">CRUZETA CPVC FIRE Ф 3", FAB. TIGRE, AMANCO </t>
  </si>
  <si>
    <t>6.2.17</t>
  </si>
  <si>
    <t xml:space="preserve">TE 90o CPVC FIRE Ф 2.1/2", FAB. TIGRE, AMANCO </t>
  </si>
  <si>
    <t>6.2.18</t>
  </si>
  <si>
    <t xml:space="preserve">TE 90o CPVC FIRE Ф 3", FAB. TIGRE, AMANCO </t>
  </si>
  <si>
    <t>6.2.19</t>
  </si>
  <si>
    <t xml:space="preserve">TE 90o CPVC FIRE REDUÇÃO Ф 1" x 3/4", FAB. TIGRE, AMANCO </t>
  </si>
  <si>
    <t>6.2.20</t>
  </si>
  <si>
    <t xml:space="preserve">TE 90o CPVC FIRE REDUÇÃO Ф 1.1/4" x 1", FAB. TIGRE, AMANCO </t>
  </si>
  <si>
    <t>6.2.21</t>
  </si>
  <si>
    <t xml:space="preserve">TE 90o CPVC FIRE REDUÇÃO Ф 1.1/4" x 3/4", FAB. TIGRE, AMANCO </t>
  </si>
  <si>
    <t>6.2.22</t>
  </si>
  <si>
    <t xml:space="preserve">TE 90o CPVC FIRE REDUÇÃO Ф 2.1/2" x 1", FAB. TIGRE, AMANCO </t>
  </si>
  <si>
    <t>6.2.23</t>
  </si>
  <si>
    <t xml:space="preserve">BUCHA DE REDUCAO CPVC FIRE Ф 1 x 3/4", FAB. TIGRE, AMANCO </t>
  </si>
  <si>
    <t>6.2.24</t>
  </si>
  <si>
    <t xml:space="preserve">BUCHA DE REDUCAO CPVC FIRE Ф 1.1/4 x 1", FAB. TIGRE, AMANCO </t>
  </si>
  <si>
    <t>6.2.25</t>
  </si>
  <si>
    <t xml:space="preserve">BUCHA DE REDUCAO CPVC FIRE Ф 1.1/4 x 3/4", FAB. TIGRE, AMANCO </t>
  </si>
  <si>
    <t>6.2.26</t>
  </si>
  <si>
    <t xml:space="preserve">BUCHA DE REDUCAO CPVC FIRE Ф 2" x 1.1/4", FAB. TIGRE, AMANCO </t>
  </si>
  <si>
    <t>6.2.27</t>
  </si>
  <si>
    <t xml:space="preserve">BUCHA DE REDUCAO CPVC FIRE Ф 2" x 3/4", FAB. TIGRE, AMANCO </t>
  </si>
  <si>
    <t>6.2.28</t>
  </si>
  <si>
    <t xml:space="preserve">BUCHA DE REDUCAO CPVC FIRE Ф 2.1/2 x 2", FAB. TIGRE, AMANCO </t>
  </si>
  <si>
    <t>6.2.29</t>
  </si>
  <si>
    <t xml:space="preserve">BUCHA DE REDUCAO CPVC FIRE Ф 2.1/2 x 1.1/4", FAB. TIGRE, AMANCO </t>
  </si>
  <si>
    <t>6.2.30</t>
  </si>
  <si>
    <t xml:space="preserve">BUCHA DE REDUCAO CPVC FIRE Ф 2.1/2 x 1", FAB. TIGRE, AMANCO </t>
  </si>
  <si>
    <t>6.2.31</t>
  </si>
  <si>
    <t xml:space="preserve">BUCHA DE REDUCAO CPVC FIRE Ф 3" x 2.1/2", FAB. TIGRE, AMANCO </t>
  </si>
  <si>
    <t>6.2.32</t>
  </si>
  <si>
    <t xml:space="preserve">BUCHA DE REDUCAO CPVC FIRE Ф 3" x 2", FAB. TIGRE, AMANCO </t>
  </si>
  <si>
    <t>6.2.33</t>
  </si>
  <si>
    <t>ADAPTADOR BICO CPVC FIRE 3/4 x 1/2", FAB. TIGRE, AMANCO</t>
  </si>
  <si>
    <t>6.2.34</t>
  </si>
  <si>
    <t>LUVA DE TRANSIÇÃO FF CPVC FIRE Ф 3/4" BSPT, FAB. TIGRE, AMANCO</t>
  </si>
  <si>
    <t>6.2.35</t>
  </si>
  <si>
    <t>FLANGE DE TRANSIÇÃO CPVC FIRE Ф 3", FAB. TIGRE, AMANCO</t>
  </si>
  <si>
    <t>6.2.36</t>
  </si>
  <si>
    <t xml:space="preserve">ADESIVO CPVC FIRE 234G, FAB. TIGRE, AMANCO </t>
  </si>
  <si>
    <t>6.3.1</t>
  </si>
  <si>
    <t>REGISTRO DE GAVETA BRUTO INDUSTRIAL NBR-15705, CLASSE 150, ROSCA BSP Ф 3", FAB. DOCOL, MIPEL, DECA</t>
  </si>
  <si>
    <t>6.3.2</t>
  </si>
  <si>
    <t>REGISTRO DE GAVETA BRUTO INDUSTRIAL NBR-15705, CLASSE 150, ROSCA BSP Ф 4", FAB. DOCOL, MIPEL, DECA</t>
  </si>
  <si>
    <t>6.3.3</t>
  </si>
  <si>
    <t>SPRINKLER PENDENTE, MOD. RTR H15, POSIÇÃO H, K-80, ROSCA 1/2", TEMP. 68oC (BULBO VERMELHO), ACAB. CROMADO, ABNT, UL-BR, FAB. SKOP, KIDDE</t>
  </si>
  <si>
    <t>6.3.4</t>
  </si>
  <si>
    <t>CANOPLA CROMADA P/SPRINKLER PENDENTE, FURO Ф 1/2", FAB. SKOP, KIDDE</t>
  </si>
  <si>
    <t>6.3.5</t>
  </si>
  <si>
    <t>VÁLVULA ESFERA LATÃO/INOX, MONOBLOCO, ROSCA BSP Ф 3/4", FAB. DOCOL, MIPEL, DECA</t>
  </si>
  <si>
    <t>6.3.6</t>
  </si>
  <si>
    <t>6.3.7</t>
  </si>
  <si>
    <t>VÁLVULA ESFERA + VISOR LÍQUIDO, PARA TESTE E DRENO SPK, ROSCA BSP Ф 3/4", FAB. MIPEL, MGA</t>
  </si>
  <si>
    <t>6.3.8</t>
  </si>
  <si>
    <t>VÁLVULA DE RETENÇÃO HORIZONTAL, NBR-15055, ROSCA BSP Ф 2.1/2", FAB. DOCOL, MIPEL, DECA</t>
  </si>
  <si>
    <t>6.3.9</t>
  </si>
  <si>
    <t>VÁLVULA DE RETENÇÃO HORIZONTAL, NBR-15055, ROSCA BSP Ф 4", FAB. DOCOL, MIPEL, DECA</t>
  </si>
  <si>
    <t>6.3.10</t>
  </si>
  <si>
    <t>VÁLVULA DE SEGURANÇA E DE ALÍVIO Ф 2" REF. 3190, FAB. GENEBRE, MIPEL</t>
  </si>
  <si>
    <t>6.3.11</t>
  </si>
  <si>
    <t>VÁLVULA DE FLUXO, ORIFÍCIO ROSCA FÊMEA Ф3/4" BSP, C/RETARDO, PALHETA DE NYLON, FAB. SKOP, CONAUT, KIDDE</t>
  </si>
  <si>
    <t>6.3.12</t>
  </si>
  <si>
    <t>VÁLVULA DE FLUXO, ORIFÍCIO C/ANEL O-RING, PALHETA INOX E DIFRAGMA NYLON, TUB. ≥ 2", MOD 018.0000.45.00, FAB. CONAUT, SKOP, ALL-MEX</t>
  </si>
  <si>
    <t>6.3.13</t>
  </si>
  <si>
    <t>MANÔMETRO GLICERINADO 4" MOD.M100/1-012, SAÍDA VERTICAL, ROSCA 1/4", ESCALA 0...10kgf/cm2, FAB. WILLY</t>
  </si>
  <si>
    <t>6.3.14</t>
  </si>
  <si>
    <t>JUNTA ELÁSTICA DE EXPANSÃO AXIAL Ф 4", FAB. BALG, DINATÉCNICA</t>
  </si>
  <si>
    <t>6.3.15</t>
  </si>
  <si>
    <t xml:space="preserve">BOMBA CENTRÍFUGA MOD. BPI-22 080.050.250 2.1/2 POT. 10CV/380V, Q-70,30m³/h X ATM 20,00mca, FAB. SCHNEIDER </t>
  </si>
  <si>
    <t>6.4.1</t>
  </si>
  <si>
    <t>CAIXA DE INCENDIO EM CHAPA METÁLICA DIM. 90 X 60 X 17cm, TIPO EMBUTIR, COM VISOR / INSCRIÇÃO / SUPORTE MANG. FAB. TECNELSA, CARMEHIL</t>
  </si>
  <si>
    <t>6.4.2</t>
  </si>
  <si>
    <t>REGISTRO GLOBO ANGULAR 45o , PREDIAL, CLASSE 125, NBR-6941, ROSCAS Ф 2.1/2" X 2.1/2", FAB. MIPEL, KIDDE</t>
  </si>
  <si>
    <t>6.4.3</t>
  </si>
  <si>
    <t>ADAPTADOR STORZ Ф 2.1/2" X 1.1/2", FAB. KIDDE, AEROTEX</t>
  </si>
  <si>
    <t>6.4.4</t>
  </si>
  <si>
    <t>ESGUICHO JATO SÓLIDO 1.1/2" X 13mm, FAB. KIDDE, AEROTEX</t>
  </si>
  <si>
    <t>6.4.5</t>
  </si>
  <si>
    <t>MANGUEIRA INCÊNDIO TIPO-1 (RESIDENCIAL) NBR-11861 Ф 1.1/2" X 15m, FAB. KIDDE, AEROTEX</t>
  </si>
  <si>
    <t>6.4.6</t>
  </si>
  <si>
    <t>TAMPAO P/REGISTRO GLOBO Ф 2.1/2" C/CORRENTE, FAB. KIDDE, AEROTEX</t>
  </si>
  <si>
    <t>6.4.7</t>
  </si>
  <si>
    <t>CHAVE STORZ DUPLA EM LATÃO, REF. MH.020 Ф 2.1/2" X 1.1/2", FAB. KIDDE, AEROTEX</t>
  </si>
  <si>
    <t>6.4.8</t>
  </si>
  <si>
    <t>HIDRANTE DE RECALQUE COMPLETO-VERMELHO</t>
  </si>
  <si>
    <t>6.4.9</t>
  </si>
  <si>
    <t>EXTINTOR PORTÁTIL, PÓ QUIMICO (FOSFATO MONOAMÔNICO), NBR-10121 PQS-6Kg TRICLASSE (3A-20B-EN010), FAB. KIDDE, AEROTEX</t>
  </si>
  <si>
    <t>6.4.10</t>
  </si>
  <si>
    <t>SINALIZAÇÃO HIDRANTE, FOTOLUMINESCENTE NBR-13434 DIM. 20x15cm, FAB. KIDDE, AEROTEX</t>
  </si>
  <si>
    <t>6.4.11</t>
  </si>
  <si>
    <t>SINALIZAÇÃO EXTINTOR, FOTOLUMINESCENTE NBR-13434 DIM. 24x12cm, FAB. KIDDE, AEROTEX</t>
  </si>
  <si>
    <t>6.4.12</t>
  </si>
  <si>
    <t>SINALIZAÇÃO ALARME, FOTOLUMINESCENTE NBR-13434 DIM. 20x15cm, FAB. KIDDE, AEROTEX</t>
  </si>
  <si>
    <t>6.4.13</t>
  </si>
  <si>
    <t>SINALIZAÇÃO USO ELEVADOR, FOTOLUMINESCENTE NBR-13434 DIM. 10x30cm, FAB. KIDDE, AEROTEX</t>
  </si>
  <si>
    <t>6.4.14</t>
  </si>
  <si>
    <t>SINALIZAÇÃO PORTA CORTA-FOGO, FOTOLUMINESCENTE NBR-13434 DIM. 10x30cm, FAB. KIDDE, AEROTEX</t>
  </si>
  <si>
    <t>6.4.15</t>
  </si>
  <si>
    <t>SINALIZAÇÃO DE PAVIMENTO, FOTOLUMINESCENTE NBR-13434 DIM. 20x15cm, FAB. KIDDE, AEROTEX</t>
  </si>
  <si>
    <t>6.4.16</t>
  </si>
  <si>
    <t>SINALIZAÇÃO SAÍDA DE EMERGÊNCIA e ROTA DE FUGA, FOTOLUMINESCENTE NBR-13434 DIM. 12x24cm, FAB. KIDDE, AEROTEX</t>
  </si>
  <si>
    <t>6.4.17</t>
  </si>
  <si>
    <t>SINALIZAÇÃO SAÍDA DE EMERGÊNCIA e ROTA DE FUGA (DUPLA FACE), FOTOLUMINESCENTE NBR-13434 DIM. 12x24cm, FAB. KIDDE, AEROTEX</t>
  </si>
  <si>
    <t>6.4.18</t>
  </si>
  <si>
    <t>BLOCO AUTÔNOMO DE EMERGÊNCIA , AUTONOMIA 4 HORAS, 150 LUMENS, PLUGÁVEL, FAB. SEGURIMAX</t>
  </si>
  <si>
    <t>6.5.1</t>
  </si>
  <si>
    <t>CABO DE COBRE NÚ ELETROLÍTICO, TÊMPERA 1/2 DURA, NBR-6524, CL.2A, 07 FIOS, 1x35mm2 FAB. COBRECOM</t>
  </si>
  <si>
    <t>6.5.2</t>
  </si>
  <si>
    <t>6.5.3</t>
  </si>
  <si>
    <t>CONECTOR PARALELO EM BRONZE CABO X CABO COM PARAFUSO E PORCA E PORCA EM AÇO GF, 02 CABOS 35mm2, TEL-6924, FAB. TERMOTÉCNICA ou CP2C2C BURNDY</t>
  </si>
  <si>
    <t>6.5.4</t>
  </si>
  <si>
    <t>CONECTOR PARALELO EM BRONZE CABO X CABO COM PARAFUSO E PORCA E PORCA EM AÇO GF, 02 CABOS 50mm2, TEL-6924, FAB. TERMOTÉCNICA ou CP2C2C BURNDY</t>
  </si>
  <si>
    <t>6.5.5</t>
  </si>
  <si>
    <t>6.5.6</t>
  </si>
  <si>
    <t>6.5.7</t>
  </si>
  <si>
    <t>TAMPA REFORÇADA EM FERRO FUNDIDO COM ESCOTILHA 300mm REF.: TEL-536, FAB. TERMOTÉCNICA</t>
  </si>
  <si>
    <t>6.5.8</t>
  </si>
  <si>
    <t>TERMINAL DE COMPRESSÃO ESTANHADO 01 FURO P/ 35mm2, TEL-5135, FAB. TERMOTÉCNICA</t>
  </si>
  <si>
    <t>6.5.9</t>
  </si>
  <si>
    <t>TERMINAL DE COMPRESSÃO ESTANHADO 01 FURO P/ 50mm2, TEL-5150, FAB. TERMOTÉCNICA</t>
  </si>
  <si>
    <t>6.5.10</t>
  </si>
  <si>
    <t>GRAMPO TIPO UNHA LATÃO P/ CABO 16 A 50mm² FURO 7mm TEL-700, FAB. TERMOTÉCNICA, PARAKLIN</t>
  </si>
  <si>
    <t>6.5.11</t>
  </si>
  <si>
    <t>PARAFUSO SEXTAVADO INOX Ф1/4" x 1.1/4" TEL-5329 + PORCA INOX TEL-5314 + ARRUELA TEL-5303, FAB. TERMOTÉCNICA</t>
  </si>
  <si>
    <t>6.5.12</t>
  </si>
  <si>
    <t>CAPTOR TIPO FRANKLIN 04 PONTAS INOX TEL-036 C/DUAS DESCIDAS 3/4" x 350mm, FAB. TERMOTÉCNICA, PARAKLIN</t>
  </si>
  <si>
    <t>6.5.13</t>
  </si>
  <si>
    <t>ISOLADOR DE PORCELANA, CLASSE 15kV C/ADAPTADOR DE LATÃO 3/4", FAB. TELUZ</t>
  </si>
  <si>
    <t>6.5.14</t>
  </si>
  <si>
    <t>PEÇA EM CHAPA DE FERRO 3/8" COM 04 CHUMBADORES TEL-075 - SUPORTE MASTRO, FAB. TERMOTÉCNICA, PARAKLIN</t>
  </si>
  <si>
    <t>6.5.15</t>
  </si>
  <si>
    <t xml:space="preserve">MASTRO SIMPLES EM TUBO DE FERRO GALVANIZADO 3,00m x Ф 2"  TEL-470, FAB. TERMOTÉCNICA, PARAKLIN </t>
  </si>
  <si>
    <t>6.5.16</t>
  </si>
  <si>
    <t>CONJUNTO DE CONTRAVENTAGEM GALV. C/ CABO DE AÇO TEL-413, FAB. TERMOTÉCNICA, PARAKLIN, TELUZ</t>
  </si>
  <si>
    <t>6.5.17</t>
  </si>
  <si>
    <t>SUPORTE SIMPLES 02 FUROS 5/16" C/ROLDANA TEL-240, FAB. TERMOTÉCNICA, PARAKLIN, TELUZ</t>
  </si>
  <si>
    <t>6.5.18</t>
  </si>
  <si>
    <t>SUPORTE REFORÇADO 02 FUROS 5/16" C/ROLDANA TEL-280, FAB. TERMOTÉCNICA, PARAKLIN, TELUZ</t>
  </si>
  <si>
    <t>6.5.19</t>
  </si>
  <si>
    <t>ABRAÇADEIRA GUIA REFORÇADA 2" TEL-390, FAB. TERMOTÉCNICA, PARAKLIN, TELUZ</t>
  </si>
  <si>
    <t>6.5.20</t>
  </si>
  <si>
    <t>ABRACADEIRA GUIA SIMPLES Ф 2" TEL-370, FAB. TERMOTÉCNICA, PARAKLIN, TELUZ</t>
  </si>
  <si>
    <t>6.5.21</t>
  </si>
  <si>
    <t>6.5.22</t>
  </si>
  <si>
    <t>6.5.23</t>
  </si>
  <si>
    <t>6.5.24</t>
  </si>
  <si>
    <t>ALÇA DE SALVAMENTO 5/8" CHUMBADA NA ESTRUTURA</t>
  </si>
  <si>
    <t>6.5.25</t>
  </si>
  <si>
    <t>GUIA DA ALÇA DE SALVAMENTO</t>
  </si>
  <si>
    <t>6.5.26</t>
  </si>
  <si>
    <t>FITA PERFURADA EM LATÃO TEL-751, FAB. TERMOTÉCNICA</t>
  </si>
  <si>
    <t>6.5.27</t>
  </si>
  <si>
    <t xml:space="preserve">BEP - CAIXA DE EQUIPOTENCIAL 500x500x155mm, COM BARRAS DE COBRE E 11 TERMINAIS DE PRESSÃO, TEL-900, FAB. TERMOTÉCNICA, CARMEHIL </t>
  </si>
  <si>
    <t>6.5.28</t>
  </si>
  <si>
    <t xml:space="preserve">BEL - CAIXA DE EQUIPOTENCIAL 380x320x175mm, COM BARRAS DE COBRE E 09 TERMINAIS DE PRESSÃO, TEL-903, FAB. TERMOTÉCNICA, CARMEHIL </t>
  </si>
  <si>
    <t>6.5.29</t>
  </si>
  <si>
    <t xml:space="preserve">CONECTOR MINIGAR EM LATÃO ESTANHADO VERGALHÃO 3/8" X CABO #50mm2, COM GRAMPO E PORCAS, TEL-583, FAB. TERMOTÉCNICA </t>
  </si>
  <si>
    <t>6.5.30</t>
  </si>
  <si>
    <t>GRAMPO (CLIPS), GALVANIZADO, PARA CABO DE AÇO Ф3/8" VONDER</t>
  </si>
  <si>
    <t>6.5.31</t>
  </si>
  <si>
    <t>AÇO DE CONSTRUÇÃO, VERGALHÃO LISO, NBR-7480/7, TIPO CA-25 Ф 8mm, DENS. 0,395kg/m, GERDAU</t>
  </si>
  <si>
    <t>6.6.1</t>
  </si>
  <si>
    <t>TUBO DE GÁS MULTICAMADA, FLEXÍVEL PRENSAR, COD. G/2020M, Ф 20 x 1,6mm x 100m, FAB. ASTRA ou EQUIVALENTE</t>
  </si>
  <si>
    <t>6.6.2</t>
  </si>
  <si>
    <t>TUBO DE GÁS MULTICAMADA, FLEXÍVEL PRENSAR, COD. G/3230M, Ф 32 x 2,6mm x 50m, FAB. ASTRA ou EQUIVALENTE</t>
  </si>
  <si>
    <t>6.6.3</t>
  </si>
  <si>
    <t>COTOVELO 90o. PRENSAR ɸ20mm, COD. GC/20, FAB. ASTRA ou EQUIVALENTE</t>
  </si>
  <si>
    <t>6.6.4</t>
  </si>
  <si>
    <t>COTOVELO 90o. PRENSAR ɸ32mm, COD. GC/32, FAB. ASTRA ou EQUIVALENTE</t>
  </si>
  <si>
    <t>6.6.5</t>
  </si>
  <si>
    <t>COTOVELO 90o. DE ROSCA FÊMEA PORCA GIRATÓRIA PRENSAR, Ф20mmx1/2", COD. GTC/2012, FAB. ASTRA ou EQUIVALENTE</t>
  </si>
  <si>
    <t>6.6.6</t>
  </si>
  <si>
    <t>TE 90o. PRENSAR, Ф 20mm, COD. GT/20, FAB. ASTRA ou EQUIVALENTE</t>
  </si>
  <si>
    <t>6.6.7</t>
  </si>
  <si>
    <t>TE 90o. REDUÇÃO CENTRAL PRENSAR, Ф 32x20x32mm, COD. GT/3220, FAB. ASTRA ou EQUIVALENTE</t>
  </si>
  <si>
    <t>6.6.8</t>
  </si>
  <si>
    <t>UNIÃO COM REDUÇÃO PRENSAR, Ф 32x20mm, COD. GMR/3220, FAB. ASTRA ou EQUIVALENTE</t>
  </si>
  <si>
    <t>6.6.9</t>
  </si>
  <si>
    <t>KIT DE TUBOS E CONEXÕES DE COBRE FLEXÍVEL Ф3/8"</t>
  </si>
  <si>
    <t>6.6.10</t>
  </si>
  <si>
    <t>VÁLVULA DE RETENÇÃO TIPO GVU-1/2", FAB. COMAP</t>
  </si>
  <si>
    <t>6.6.11</t>
  </si>
  <si>
    <t>REGULADOR 2o. ESTÁGIO 2,80KPa, 5/8NCx3/8" C/REGISTRO E BORBOLETA, FAB; ALIANÇA, YANNES</t>
  </si>
  <si>
    <t>6.6.12</t>
  </si>
  <si>
    <t>REGISTRO 90o TIPO BICO DE MAMADEIDA 1/2" X 3/8"- VÁLVULA BLOQUEIO, FAB. JACKWALL</t>
  </si>
  <si>
    <t>6.6.13</t>
  </si>
  <si>
    <t>MEDIDOR DE GAS GLP TIPO G-0,6  Qmax-0,8m3/h, FAB. "LAO"</t>
  </si>
  <si>
    <t>6.6.14</t>
  </si>
  <si>
    <t>6.6.15</t>
  </si>
  <si>
    <t>6.6.16</t>
  </si>
  <si>
    <t>6.6.17</t>
  </si>
  <si>
    <t>TERMINAL DE VENTILAÇÃO PVC ESGOTO Ф 75mm, FAB. TIGRE, AMANCO</t>
  </si>
  <si>
    <t>6.6.18</t>
  </si>
  <si>
    <t>6.6.19</t>
  </si>
  <si>
    <t>VALVULA ESFERA LATÃO/INOX, TRIPARTIDA Ф 1.1/4", FAB. COMAP, MIPEL</t>
  </si>
  <si>
    <t>6.6.20</t>
  </si>
  <si>
    <t xml:space="preserve">CAIXA MEDIÇÃO EMBUTIR EM CHAPA DE AÇO #20BWG, DIM. 30x60x17cm P/01 MEDIDOR, FAB. TECNELSA, CARMEHIL </t>
  </si>
  <si>
    <t>6.6.21</t>
  </si>
  <si>
    <t xml:space="preserve">CAIXA MEDIÇÃO SOBREPOR EM CHAPA METÁLICA #20BWG, DIM. 120x60x17cm PARA 02 MEDIDOR, FAB. TECNELSA, CARMEHIL </t>
  </si>
  <si>
    <t>6.6.22</t>
  </si>
  <si>
    <t>ALICATE PRENSAR COM MATRIZES DN 16 a 32mm, FAB. TIGRE, AMANCO</t>
  </si>
  <si>
    <t>6.6.23</t>
  </si>
  <si>
    <t>DUTO FLEXÍVEL DE EXAUSTÃO AQUECEDOR DE PASSAGEM, FAB. DISTAK</t>
  </si>
  <si>
    <t>6.6.24</t>
  </si>
  <si>
    <t>CHAMINÉ SAÍDA DE AR QUENTE DO AQUECEDOR, FAB. DISTAK</t>
  </si>
  <si>
    <t>6.7.1</t>
  </si>
  <si>
    <t>ELETRODUTO EM AÇO-CARBONO (PZ), CLASSE LEVE, NBR-13057(L), C/LUVA Ф 3/4" x 0,60 X 3,0m, FAB.ELECON</t>
  </si>
  <si>
    <t>6.7.2</t>
  </si>
  <si>
    <t>ELETRODUTO EM AÇO-CARBONO (PZ), CLASSE LEVE, NBR-13057(L), C/LUVA Ф 1" x 0,60 X 3,0m, FAB.ELECON</t>
  </si>
  <si>
    <t>6.7.3</t>
  </si>
  <si>
    <t>6.7.4</t>
  </si>
  <si>
    <t>6.7.5</t>
  </si>
  <si>
    <t>6.7.6</t>
  </si>
  <si>
    <t>ABRAÇADEIRA AÇO GALVANIZADO, TIPO "D" C/CUNHA Ф 3/4", Ref. MAX.AA.TDC, FAB. MAXTIL, CEMAR</t>
  </si>
  <si>
    <t>6.7.7</t>
  </si>
  <si>
    <t>ABRAÇADEIRA AÇO GALVANIZADO, TIPO "D" C/CUNHA Ф 1", Ref. MAX.AA.TDC, FAB. MAXTIL, CEMAR</t>
  </si>
  <si>
    <t>6.7.8</t>
  </si>
  <si>
    <t>6.7.9</t>
  </si>
  <si>
    <t>6.7.10</t>
  </si>
  <si>
    <t>CAIXA DE ESTAMPADA RETANGULAR 4"x2" (CHAPA AÇO), FAB.TRAMONTINA</t>
  </si>
  <si>
    <t>6.7.11</t>
  </si>
  <si>
    <t>6.7.12</t>
  </si>
  <si>
    <t>6.7.13</t>
  </si>
  <si>
    <t>6.7.14</t>
  </si>
  <si>
    <t xml:space="preserve">CONDULETE MÚLTIPLO EM LIGA DE ALUMÍNIO, PARAF. AÇO ZINCADO, TAMPA E JUNTA DE VEDAÇÃO, ROSCA Ф 1", FAB. WETZEL     </t>
  </si>
  <si>
    <t>6.7.15</t>
  </si>
  <si>
    <t xml:space="preserve">CONECTOR EM ALUM.SILICIO P/CONDULETE MÚLTIPLO, PARAF. AÇO ZINCADO, ROSCA EXTERNA Ф 1", FAB. WETZEL     </t>
  </si>
  <si>
    <t>6.7.16</t>
  </si>
  <si>
    <t>ACIONADOR MANUAL C/ INDICAÇÃO DE FUNCIONAMENTO TIPO QUEBRE VIDRO/APERTE BOTÃO, FAB. INTELBRAS</t>
  </si>
  <si>
    <t>6.7.17</t>
  </si>
  <si>
    <t>INDICADOR AUDIO VISUAL REF. 0530-220V FAB. INTELBRAS</t>
  </si>
  <si>
    <t>6.7.18</t>
  </si>
  <si>
    <t xml:space="preserve">DETECTOR ÓPTICO DE FUMAÇA ANALÓGICO ENDEREÇÁVEL COM BASE, FAB. INTELBRAS </t>
  </si>
  <si>
    <t>6.7.19</t>
  </si>
  <si>
    <t>RESISTOR FIM DE LINHA ANALÓGICO, FAB. INTELBRAS</t>
  </si>
  <si>
    <t>6.7.20</t>
  </si>
  <si>
    <t>MÓDULO MONITOR ENDEREÇÁVEL ANALÓGICO 01 ENTRADA MOD. MEE, FAB. INTELBRAS</t>
  </si>
  <si>
    <t>6.7.21</t>
  </si>
  <si>
    <t>MÓDULO DE SUPERVISÃO DE ENTRADA ENDEREÇÁVEL ANALÓGICO 01 SAÍDA MOD. MSE, FAB. INTELBRAS</t>
  </si>
  <si>
    <t>6.7.22</t>
  </si>
  <si>
    <t>MÓDULO ISOLADOR DE LAÇO MOD. IDL-520, FAB. INTELBRAS</t>
  </si>
  <si>
    <t>6.7.23</t>
  </si>
  <si>
    <t>CABO BLINDADO PARA DETECÇÃO DE INCÊNDIO 600V COM CONDUTORES SÓLIDOS DE 2 x 1,50mm2, TORCIDOS PARALELAMENTE + FIO DRENO,  COM BLINDAGEM FITA DE POLIESTER ALUMINIZADA, FAB. POLIRON, FCI</t>
  </si>
  <si>
    <t>6.7.24</t>
  </si>
  <si>
    <t>CENTRAL DE ALARME ANÁLOGICA ENDEREÇÁVEL ATÉ 01 LAÇO, NBR 7240, MOD. CIE-1250, FAB. INTELBRAS</t>
  </si>
  <si>
    <t>7.1.1</t>
  </si>
  <si>
    <t>TUBO DE COBRE FLEXÍVEL Ф 1/4" x 0,8mm NBR-7541 - LINHA LÍQUIDO</t>
  </si>
  <si>
    <t>7.1.2</t>
  </si>
  <si>
    <t>TUBO DE COBRE FLEXÍVEL Ф 1/2" x 0,8mm NBR-7541 - LINHA SUCÇÃO</t>
  </si>
  <si>
    <t>7.1.3</t>
  </si>
  <si>
    <t>BORRACHA ESPONJOSA PARA ISOLAMENTO DE TUBO 40mm - DRENO AC</t>
  </si>
  <si>
    <t>7.1.4</t>
  </si>
  <si>
    <t>FITA ADESIVA ALUMINIZADA 45mm X 45m</t>
  </si>
  <si>
    <t>7.1.5</t>
  </si>
  <si>
    <t>CABO PP FLEX ISOL. 450/750V / PVC 70oC, CL.5, NBR-Nm247-5, 4x2,5mm2 FAB. COBRECOM</t>
  </si>
  <si>
    <t>7.1.6</t>
  </si>
  <si>
    <t>CX-1 CAIXA DE PVC DIM. 27,80 X 16,50 X 10,00cm, MOD. CPP 15 D, FAB. POLAR</t>
  </si>
  <si>
    <t>7.2.1</t>
  </si>
  <si>
    <t>7.2.2</t>
  </si>
  <si>
    <t>TUBO DE COBRE FLEXÍVEL Ф 5/8" x 0,8mm NBR-7541 - LINHA SUCÇÃO</t>
  </si>
  <si>
    <t>7.2.3</t>
  </si>
  <si>
    <t>7.2.4</t>
  </si>
  <si>
    <t>7.2.5</t>
  </si>
  <si>
    <t>7.2.6</t>
  </si>
  <si>
    <t>7.3.1</t>
  </si>
  <si>
    <t>TUBO DE COBRE FLEXÍVEL Ф 3/8" x 0,8mm NBR-7541 - LINHA LÍQUIDO</t>
  </si>
  <si>
    <t>7.3.2</t>
  </si>
  <si>
    <t>TUBO DE COBRE FLEXÍVEL Ф 3/4" x 1,6mm NBR-7541 - LINHA SUCÇÃO</t>
  </si>
  <si>
    <t>7.3.3</t>
  </si>
  <si>
    <t>7.3.4</t>
  </si>
  <si>
    <t>7.3.5</t>
  </si>
  <si>
    <t>7.4.1</t>
  </si>
  <si>
    <t>7.4.2</t>
  </si>
  <si>
    <t>7.4.3</t>
  </si>
  <si>
    <t>7.4.4</t>
  </si>
  <si>
    <t>7.4.5</t>
  </si>
  <si>
    <t>7.4.6</t>
  </si>
  <si>
    <t>7.5.1</t>
  </si>
  <si>
    <t>7.5.2</t>
  </si>
  <si>
    <t>7.5.3</t>
  </si>
  <si>
    <t>7.5.4</t>
  </si>
  <si>
    <t>7.5.5</t>
  </si>
  <si>
    <t>7.6.1</t>
  </si>
  <si>
    <t>7.6.2</t>
  </si>
  <si>
    <t>7.6.3</t>
  </si>
  <si>
    <t>7.6.4</t>
  </si>
  <si>
    <t>7.6.5</t>
  </si>
  <si>
    <t>7.7.1</t>
  </si>
  <si>
    <t>7.7.2</t>
  </si>
  <si>
    <t>TUBO DE COBRE FLEXÍVEL Ф 1.1/8" x 1,6mm NBR-7541 - LINHA SUCÇÃO</t>
  </si>
  <si>
    <t>7.7.3</t>
  </si>
  <si>
    <t>7.7.4</t>
  </si>
  <si>
    <t>7.7.5</t>
  </si>
  <si>
    <t>Totais:</t>
  </si>
  <si>
    <t>Quantidade Contratada</t>
  </si>
  <si>
    <t>Valor Contratado</t>
  </si>
  <si>
    <t>Saldo Total
à Medir</t>
  </si>
  <si>
    <t>Quantidade Executada</t>
  </si>
  <si>
    <t>% Executado</t>
  </si>
  <si>
    <t>Valor Executado</t>
  </si>
  <si>
    <t>Nº</t>
  </si>
  <si>
    <t>Medição Nº</t>
  </si>
  <si>
    <t>Período</t>
  </si>
  <si>
    <t>Referência (MM/AAAA)</t>
  </si>
  <si>
    <t>Período Início</t>
  </si>
  <si>
    <t>Período Fim</t>
  </si>
  <si>
    <t>PU Material</t>
  </si>
  <si>
    <t>PU MDO</t>
  </si>
  <si>
    <t>Total (MAT+MDO)</t>
  </si>
  <si>
    <t>Justificativa/Obs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</si>
</sst>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&quot;R$&quot;#,##0.00"/>
  </numFmts>
  <fonts count="19" x14ac:knownFonts="1">
    <font>
      <sz val="10"/>
      <color rgb="FF000000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70C0"/>
      <name val="Arial"/>
      <family val="2"/>
      <charset val="1"/>
    </font>
    <font>
      <sz val="10"/>
      <color rgb="FFFFFFFF"/>
      <name val="Arial"/>
      <charset val="1"/>
    </font>
    <font>
      <sz val="10"/>
      <color rgb="FFFFFFFF"/>
      <name val="Arial"/>
      <family val="2"/>
      <charset val="1"/>
    </font>
    <font>
      <sz val="10"/>
      <color rgb="FF595959"/>
      <name val="Arial"/>
      <charset val="1"/>
    </font>
    <font>
      <b/>
      <sz val="11"/>
      <color rgb="FF0070C0"/>
      <name val="Calibri"/>
      <family val="2"/>
      <charset val="1"/>
    </font>
    <font>
      <b/>
      <sz val="10"/>
      <color rgb="FFDAE3F3"/>
      <name val="Arial"/>
      <family val="2"/>
      <charset val="1"/>
    </font>
    <font>
      <sz val="7"/>
      <color rgb="FFDAE3F3"/>
      <name val="Arial"/>
      <family val="2"/>
      <charset val="1"/>
    </font>
    <font>
      <sz val="8"/>
      <color rgb="FFDAE3F3"/>
      <name val="Arial"/>
      <family val="2"/>
      <charset val="1"/>
    </font>
    <font>
      <sz val="7"/>
      <color rgb="FF595959"/>
      <name val="Arial"/>
      <family val="2"/>
      <charset val="1"/>
    </font>
    <font>
      <sz val="8"/>
      <color rgb="FF595959"/>
      <name val="Arial"/>
      <charset val="1"/>
    </font>
    <font>
      <sz val="7"/>
      <color rgb="FF595959"/>
      <name val="Arial"/>
      <charset val="1"/>
    </font>
    <font>
      <sz val="8"/>
      <color rgb="FFFFFFFF"/>
      <name val="Arial"/>
      <family val="2"/>
      <charset val="1"/>
    </font>
    <font>
      <sz val="10"/>
      <color rgb="FF595959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87EEA"/>
        <bgColor rgb="FF2E75B6"/>
      </patternFill>
    </fill>
    <fill>
      <patternFill patternType="solid">
        <fgColor rgb="FFDEEBF7"/>
        <bgColor rgb="FFDAE3F3"/>
      </patternFill>
    </fill>
    <fill>
      <patternFill patternType="solid">
        <fgColor rgb="FF3552E3"/>
        <bgColor rgb="FF2E75B6"/>
      </patternFill>
    </fill>
    <fill>
      <patternFill patternType="solid">
        <fgColor rgb="FFDAE3F3"/>
        <bgColor rgb="FFDEEBF7"/>
      </patternFill>
    </fill>
    <fill>
      <patternFill patternType="solid">
        <fgColor rgb="FFFFFFFF"/>
        <bgColor rgb="FFEFEFEF"/>
      </patternFill>
    </fill>
    <fill>
      <patternFill patternType="solid">
        <fgColor rgb="FF002060"/>
        <bgColor rgb="FF000080"/>
      </patternFill>
    </fill>
    <fill>
      <patternFill patternType="solid">
        <fgColor theme="7" tint="-0.249977111117893"/>
        <bgColor rgb="FFDEEBF7"/>
      </patternFill>
    </fill>
  </fills>
  <borders count="25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/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CCC99F"/>
      </left>
      <right/>
      <top/>
      <bottom/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2E75B6"/>
      </top>
      <bottom/>
      <diagonal/>
    </border>
    <border>
      <left style="medium">
        <color rgb="FF2E75B6"/>
      </left>
      <right/>
      <top/>
      <bottom/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/>
      <right style="medium">
        <color rgb="FF2E75B6"/>
      </right>
      <top/>
      <bottom/>
      <diagonal/>
    </border>
    <border>
      <left style="medium">
        <color rgb="FF2E75B6"/>
      </left>
      <right/>
      <top/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/>
      <right style="medium">
        <color rgb="FF2E75B6"/>
      </right>
      <top/>
      <bottom style="medium">
        <color rgb="FF2E75B6"/>
      </bottom>
      <diagonal/>
    </border>
    <border>
      <left/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/>
      <top/>
      <bottom style="thin">
        <color rgb="FF2E75B6"/>
      </bottom>
      <diagonal/>
    </border>
    <border>
      <left/>
      <right/>
      <top/>
      <bottom style="thin">
        <color rgb="FF2E75B6"/>
      </bottom>
      <diagonal/>
    </border>
    <border>
      <left/>
      <right style="thin">
        <color rgb="FF2E75B6"/>
      </right>
      <top/>
      <bottom style="thin">
        <color rgb="FF2E75B6"/>
      </bottom>
      <diagonal/>
    </border>
  </borders>
  <cellStyleXfs count="2">
    <xf numFmtId="0" fontId="0" fillId="0" borderId="0"/>
    <xf numFmtId="0" fontId="3" fillId="0" borderId="0"/>
  </cellStyleXfs>
  <cellXfs count="99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" fontId="0" fillId="0" borderId="0" xfId="0" applyNumberFormat="1"/>
    <xf numFmtId="0" fontId="1" fillId="2" borderId="0" xfId="0" applyFont="1" applyFill="1"/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11" fillId="4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4" fontId="13" fillId="6" borderId="2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5" xfId="0" applyFont="1" applyBorder="1"/>
    <xf numFmtId="4" fontId="1" fillId="0" borderId="5" xfId="0" applyNumberFormat="1" applyFont="1" applyBorder="1"/>
    <xf numFmtId="0" fontId="1" fillId="0" borderId="7" xfId="0" applyFont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4" fontId="1" fillId="0" borderId="6" xfId="0" applyNumberFormat="1" applyFont="1" applyBorder="1"/>
    <xf numFmtId="4" fontId="6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" fontId="1" fillId="5" borderId="9" xfId="0" applyNumberFormat="1" applyFont="1" applyFill="1" applyBorder="1" applyAlignment="1">
      <alignment horizontal="center" vertical="center"/>
    </xf>
    <xf numFmtId="164" fontId="1" fillId="5" borderId="9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4" fontId="1" fillId="5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3" fillId="0" borderId="2" xfId="1" applyBorder="1"/>
    <xf numFmtId="0" fontId="17" fillId="5" borderId="2" xfId="0" applyFont="1" applyFill="1" applyBorder="1" applyAlignment="1">
      <alignment horizontal="left" vertical="center"/>
    </xf>
    <xf numFmtId="1" fontId="17" fillId="5" borderId="2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65" fontId="1" fillId="0" borderId="5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64" fontId="18" fillId="8" borderId="0" xfId="0" applyNumberFormat="1" applyFont="1" applyFill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164" fontId="0" fillId="0" borderId="0" xfId="0" applyNumberFormat="1"/>
    <xf numFmtId="0" fontId="1" fillId="2" borderId="0" xfId="0" applyFont="1" applyFill="1" applyAlignment="1">
      <alignment wrapText="1"/>
    </xf>
    <xf numFmtId="0" fontId="1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0" fillId="0" borderId="0" xfId="0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4" borderId="0" xfId="0" applyFont="1" applyFill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2" borderId="8" xfId="0" applyFont="1" applyFill="1" applyBorder="1" applyAlignment="1">
      <alignment horizontal="center"/>
    </xf>
    <xf numFmtId="164" fontId="18" fillId="8" borderId="13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43"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  <dxf>
      <font>
        <color rgb="FF0B8043"/>
      </font>
      <fill>
        <patternFill>
          <bgColor rgb="FFFFFFFF"/>
        </patternFill>
      </fill>
      <border>
        <left/>
        <right/>
        <top/>
        <bottom/>
      </border>
    </dxf>
    <dxf>
      <font>
        <color rgb="FFF09300"/>
      </font>
      <fill>
        <patternFill>
          <bgColor rgb="FFFFFFFF"/>
        </patternFill>
      </fill>
      <border>
        <left/>
        <right/>
        <top/>
        <bottom/>
      </border>
    </dxf>
    <dxf>
      <font>
        <color rgb="FFC53929"/>
      </font>
      <fill>
        <patternFill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043"/>
      <rgbColor rgb="FFCCC99F"/>
      <rgbColor rgb="FF808080"/>
      <rgbColor rgb="FF687EEA"/>
      <rgbColor rgb="FF993366"/>
      <rgbColor rgb="FFEFEFEF"/>
      <rgbColor rgb="FFDEEBF7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70C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D9"/>
      <rgbColor rgb="FF3552E3"/>
      <rgbColor rgb="FF33CCCC"/>
      <rgbColor rgb="FF99CC00"/>
      <rgbColor rgb="FFFFCC00"/>
      <rgbColor rgb="FFF09300"/>
      <rgbColor rgb="FFFF5050"/>
      <rgbColor rgb="FF595959"/>
      <rgbColor rgb="FF969696"/>
      <rgbColor rgb="FF002060"/>
      <rgbColor rgb="FF2E75B6"/>
      <rgbColor rgb="FF003300"/>
      <rgbColor rgb="FF333300"/>
      <rgbColor rgb="FFC5392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581040</xdr:colOff>
      <xdr:row>7</xdr:row>
      <xdr:rowOff>76320</xdr:rowOff>
    </xdr:from>
    <xdr:to>
      <xdr:col>6</xdr:col>
      <xdr:colOff>127290</xdr:colOff>
      <xdr:row>45</xdr:row>
      <xdr:rowOff>114120</xdr:rowOff>
    </xdr:to>
    <xdr:pic>
      <xdr:nvPicPr>
        <xdr:cNvPr id="26" name="Imagem 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40" y="1666800"/>
          <a:ext cx="8089200" cy="619092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</xdr:col>
      <xdr:colOff>762000</xdr:colOff>
      <xdr:row>0</xdr:row>
      <xdr:rowOff>142860</xdr:rowOff>
    </xdr:from>
    <xdr:to>
      <xdr:col>3</xdr:col>
      <xdr:colOff>525060</xdr:colOff>
      <xdr:row>0</xdr:row>
      <xdr:rowOff>558165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24F121FE-9D80-4E19-9EF6-802683838101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27827" b="-579"/>
        <a:stretch>
          <a:fillRect/>
        </a:stretch>
      </xdr:blipFill>
      <xdr:spPr>
        <a:xfrm>
          <a:off x="1752600" y="142860"/>
          <a:ext cx="209668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209550</xdr:colOff>
      <xdr:row>0</xdr:row>
      <xdr:rowOff>123825</xdr:rowOff>
    </xdr:from>
    <xdr:to>
      <xdr:col>1</xdr:col>
      <xdr:colOff>786765</xdr:colOff>
      <xdr:row>0</xdr:row>
      <xdr:rowOff>564648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8282EB-03C0-41EC-AA35-079D6FFBE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2382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0</xdr:row>
      <xdr:rowOff>123810</xdr:rowOff>
    </xdr:from>
    <xdr:to>
      <xdr:col>3</xdr:col>
      <xdr:colOff>477435</xdr:colOff>
      <xdr:row>0</xdr:row>
      <xdr:rowOff>539115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CBD2EAD7-64D1-4EF6-8CBC-9A12FF15A141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827" b="-579"/>
        <a:stretch>
          <a:fillRect/>
        </a:stretch>
      </xdr:blipFill>
      <xdr:spPr>
        <a:xfrm>
          <a:off x="1704975" y="123810"/>
          <a:ext cx="209668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161925</xdr:colOff>
      <xdr:row>0</xdr:row>
      <xdr:rowOff>104775</xdr:rowOff>
    </xdr:from>
    <xdr:to>
      <xdr:col>1</xdr:col>
      <xdr:colOff>739140</xdr:colOff>
      <xdr:row>0</xdr:row>
      <xdr:rowOff>545598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6F02D2-3969-465D-918B-AD272339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047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304920</xdr:colOff>
      <xdr:row>0</xdr:row>
      <xdr:rowOff>0</xdr:rowOff>
    </xdr:from>
    <xdr:to>
      <xdr:col>12</xdr:col>
      <xdr:colOff>22530</xdr:colOff>
      <xdr:row>0</xdr:row>
      <xdr:rowOff>590235</xdr:rowOff>
    </xdr:to>
    <xdr:pic>
      <xdr:nvPicPr>
        <xdr:cNvPr id="33" name="Imagem 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1000" y="0"/>
          <a:ext cx="27676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485640</xdr:colOff>
      <xdr:row>0</xdr:row>
      <xdr:rowOff>0</xdr:rowOff>
    </xdr:from>
    <xdr:to>
      <xdr:col>14</xdr:col>
      <xdr:colOff>931020</xdr:colOff>
      <xdr:row>0</xdr:row>
      <xdr:rowOff>593850</xdr:rowOff>
    </xdr:to>
    <xdr:pic>
      <xdr:nvPicPr>
        <xdr:cNvPr id="34" name="Imagem 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0560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</xdr:col>
      <xdr:colOff>619125</xdr:colOff>
      <xdr:row>0</xdr:row>
      <xdr:rowOff>114285</xdr:rowOff>
    </xdr:from>
    <xdr:to>
      <xdr:col>1</xdr:col>
      <xdr:colOff>2717715</xdr:colOff>
      <xdr:row>0</xdr:row>
      <xdr:rowOff>529590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8EEE4098-14D9-40E8-86CF-A64CD327E065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27827" b="-579"/>
        <a:stretch>
          <a:fillRect/>
        </a:stretch>
      </xdr:blipFill>
      <xdr:spPr>
        <a:xfrm>
          <a:off x="1609725" y="114285"/>
          <a:ext cx="2098590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66675</xdr:colOff>
      <xdr:row>0</xdr:row>
      <xdr:rowOff>95250</xdr:rowOff>
    </xdr:from>
    <xdr:to>
      <xdr:col>1</xdr:col>
      <xdr:colOff>643890</xdr:colOff>
      <xdr:row>0</xdr:row>
      <xdr:rowOff>536073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719BA7-3BB7-4096-9DF2-E59200C1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95250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102855</xdr:rowOff>
    </xdr:from>
    <xdr:to>
      <xdr:col>1</xdr:col>
      <xdr:colOff>208830</xdr:colOff>
      <xdr:row>0</xdr:row>
      <xdr:rowOff>514350</xdr:rowOff>
    </xdr:to>
    <xdr:pic>
      <xdr:nvPicPr>
        <xdr:cNvPr id="35" name="image01.pn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827" b="-579"/>
        <a:stretch>
          <a:fillRect/>
        </a:stretch>
      </xdr:blipFill>
      <xdr:spPr>
        <a:xfrm>
          <a:off x="1562100" y="102855"/>
          <a:ext cx="2094780" cy="41149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15</xdr:col>
      <xdr:colOff>181080</xdr:colOff>
      <xdr:row>0</xdr:row>
      <xdr:rowOff>0</xdr:rowOff>
    </xdr:from>
    <xdr:to>
      <xdr:col>17</xdr:col>
      <xdr:colOff>630270</xdr:colOff>
      <xdr:row>0</xdr:row>
      <xdr:rowOff>590040</xdr:rowOff>
    </xdr:to>
    <xdr:pic>
      <xdr:nvPicPr>
        <xdr:cNvPr id="38" name="Imagem 5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0104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15240</xdr:colOff>
      <xdr:row>0</xdr:row>
      <xdr:rowOff>72390</xdr:rowOff>
    </xdr:from>
    <xdr:to>
      <xdr:col>0</xdr:col>
      <xdr:colOff>1581150</xdr:colOff>
      <xdr:row>0</xdr:row>
      <xdr:rowOff>517023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" y="72390"/>
          <a:ext cx="1558290" cy="4446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666555</xdr:colOff>
      <xdr:row>1</xdr:row>
      <xdr:rowOff>18735</xdr:rowOff>
    </xdr:to>
    <xdr:pic>
      <xdr:nvPicPr>
        <xdr:cNvPr id="41" name="Imagem 4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1</xdr:row>
      <xdr:rowOff>18540</xdr:rowOff>
    </xdr:to>
    <xdr:pic>
      <xdr:nvPicPr>
        <xdr:cNvPr id="42" name="Imagem 5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1581150</xdr:colOff>
      <xdr:row>0</xdr:row>
      <xdr:rowOff>85710</xdr:rowOff>
    </xdr:from>
    <xdr:to>
      <xdr:col>0</xdr:col>
      <xdr:colOff>3679740</xdr:colOff>
      <xdr:row>0</xdr:row>
      <xdr:rowOff>501015</xdr:rowOff>
    </xdr:to>
    <xdr:pic>
      <xdr:nvPicPr>
        <xdr:cNvPr id="4" name="image01.png">
          <a:extLst>
            <a:ext uri="{FF2B5EF4-FFF2-40B4-BE49-F238E27FC236}">
              <a16:creationId xmlns:a16="http://schemas.microsoft.com/office/drawing/2014/main" id="{0DD7D7FA-8C17-4E52-8E02-F00C0B13725D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27827" b="-579"/>
        <a:stretch>
          <a:fillRect/>
        </a:stretch>
      </xdr:blipFill>
      <xdr:spPr>
        <a:xfrm>
          <a:off x="1581150" y="85710"/>
          <a:ext cx="2098590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38100</xdr:colOff>
      <xdr:row>0</xdr:row>
      <xdr:rowOff>66675</xdr:rowOff>
    </xdr:from>
    <xdr:to>
      <xdr:col>0</xdr:col>
      <xdr:colOff>1605915</xdr:colOff>
      <xdr:row>0</xdr:row>
      <xdr:rowOff>507498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547ABF-5702-4556-B04D-8DCF3C885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666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666555</xdr:colOff>
      <xdr:row>0</xdr:row>
      <xdr:rowOff>590235</xdr:rowOff>
    </xdr:to>
    <xdr:pic>
      <xdr:nvPicPr>
        <xdr:cNvPr id="45" name="Imagem 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0</xdr:row>
      <xdr:rowOff>593850</xdr:rowOff>
    </xdr:to>
    <xdr:pic>
      <xdr:nvPicPr>
        <xdr:cNvPr id="46" name="Imagem 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</xdr:col>
      <xdr:colOff>685800</xdr:colOff>
      <xdr:row>0</xdr:row>
      <xdr:rowOff>123810</xdr:rowOff>
    </xdr:from>
    <xdr:to>
      <xdr:col>1</xdr:col>
      <xdr:colOff>2784390</xdr:colOff>
      <xdr:row>0</xdr:row>
      <xdr:rowOff>539115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5E30741C-2497-47B9-A132-05AF2F456A85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27827" b="-579"/>
        <a:stretch>
          <a:fillRect/>
        </a:stretch>
      </xdr:blipFill>
      <xdr:spPr>
        <a:xfrm>
          <a:off x="1676400" y="123810"/>
          <a:ext cx="2098590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133350</xdr:colOff>
      <xdr:row>0</xdr:row>
      <xdr:rowOff>104775</xdr:rowOff>
    </xdr:from>
    <xdr:to>
      <xdr:col>1</xdr:col>
      <xdr:colOff>710565</xdr:colOff>
      <xdr:row>0</xdr:row>
      <xdr:rowOff>545598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E781B1-8312-41C0-B1C5-5D855BFDB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1047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666556</xdr:colOff>
      <xdr:row>0</xdr:row>
      <xdr:rowOff>592140</xdr:rowOff>
    </xdr:to>
    <xdr:pic>
      <xdr:nvPicPr>
        <xdr:cNvPr id="49" name="Imagem 4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0</xdr:row>
      <xdr:rowOff>591945</xdr:rowOff>
    </xdr:to>
    <xdr:pic>
      <xdr:nvPicPr>
        <xdr:cNvPr id="50" name="Imagem 5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1714500</xdr:colOff>
      <xdr:row>0</xdr:row>
      <xdr:rowOff>114285</xdr:rowOff>
    </xdr:from>
    <xdr:to>
      <xdr:col>2</xdr:col>
      <xdr:colOff>654600</xdr:colOff>
      <xdr:row>0</xdr:row>
      <xdr:rowOff>529590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A1DAD90D-73D9-4930-821A-3B4660148D98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27827" b="-579"/>
        <a:stretch>
          <a:fillRect/>
        </a:stretch>
      </xdr:blipFill>
      <xdr:spPr>
        <a:xfrm>
          <a:off x="1714500" y="114285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171450</xdr:colOff>
      <xdr:row>0</xdr:row>
      <xdr:rowOff>95250</xdr:rowOff>
    </xdr:from>
    <xdr:to>
      <xdr:col>0</xdr:col>
      <xdr:colOff>1739265</xdr:colOff>
      <xdr:row>0</xdr:row>
      <xdr:rowOff>536073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7FD8D2-6235-4112-9A5A-412002EEA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95250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0</xdr:row>
      <xdr:rowOff>161910</xdr:rowOff>
    </xdr:from>
    <xdr:to>
      <xdr:col>2</xdr:col>
      <xdr:colOff>692700</xdr:colOff>
      <xdr:row>0</xdr:row>
      <xdr:rowOff>577215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7D77B081-120E-4E42-96D9-542BE94328D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827" b="-579"/>
        <a:stretch>
          <a:fillRect/>
        </a:stretch>
      </xdr:blipFill>
      <xdr:spPr>
        <a:xfrm>
          <a:off x="1752600" y="161910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209550</xdr:colOff>
      <xdr:row>0</xdr:row>
      <xdr:rowOff>142875</xdr:rowOff>
    </xdr:from>
    <xdr:to>
      <xdr:col>0</xdr:col>
      <xdr:colOff>1777365</xdr:colOff>
      <xdr:row>0</xdr:row>
      <xdr:rowOff>583698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622E67-D056-4A41-B090-FF07B54AC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428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2</xdr:row>
      <xdr:rowOff>98550</xdr:rowOff>
    </xdr:to>
    <xdr:pic>
      <xdr:nvPicPr>
        <xdr:cNvPr id="66" name="Imagem 4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2</xdr:row>
      <xdr:rowOff>98550</xdr:rowOff>
    </xdr:to>
    <xdr:pic>
      <xdr:nvPicPr>
        <xdr:cNvPr id="70" name="Imagem 8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2038350</xdr:colOff>
      <xdr:row>0</xdr:row>
      <xdr:rowOff>114285</xdr:rowOff>
    </xdr:from>
    <xdr:to>
      <xdr:col>2</xdr:col>
      <xdr:colOff>978450</xdr:colOff>
      <xdr:row>0</xdr:row>
      <xdr:rowOff>529590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394C960D-DC1D-4786-8E1C-31AD21CE9A8D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27827" b="-579"/>
        <a:stretch>
          <a:fillRect/>
        </a:stretch>
      </xdr:blipFill>
      <xdr:spPr>
        <a:xfrm>
          <a:off x="2038350" y="114285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495300</xdr:colOff>
      <xdr:row>0</xdr:row>
      <xdr:rowOff>95250</xdr:rowOff>
    </xdr:from>
    <xdr:to>
      <xdr:col>0</xdr:col>
      <xdr:colOff>2063115</xdr:colOff>
      <xdr:row>0</xdr:row>
      <xdr:rowOff>536073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37B049-2EB4-44B8-875B-2927B64F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95250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1</xdr:row>
      <xdr:rowOff>54735</xdr:rowOff>
    </xdr:to>
    <xdr:pic>
      <xdr:nvPicPr>
        <xdr:cNvPr id="74" name="Imagem 4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1</xdr:row>
      <xdr:rowOff>54735</xdr:rowOff>
    </xdr:to>
    <xdr:pic>
      <xdr:nvPicPr>
        <xdr:cNvPr id="78" name="Imagem 8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1857375</xdr:colOff>
      <xdr:row>0</xdr:row>
      <xdr:rowOff>133335</xdr:rowOff>
    </xdr:from>
    <xdr:to>
      <xdr:col>2</xdr:col>
      <xdr:colOff>797475</xdr:colOff>
      <xdr:row>0</xdr:row>
      <xdr:rowOff>548640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FC3FD267-D0A3-4646-936B-6BEF7F75AC7D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27827" b="-579"/>
        <a:stretch>
          <a:fillRect/>
        </a:stretch>
      </xdr:blipFill>
      <xdr:spPr>
        <a:xfrm>
          <a:off x="1857375" y="133335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314325</xdr:colOff>
      <xdr:row>0</xdr:row>
      <xdr:rowOff>114300</xdr:rowOff>
    </xdr:from>
    <xdr:to>
      <xdr:col>0</xdr:col>
      <xdr:colOff>1882140</xdr:colOff>
      <xdr:row>0</xdr:row>
      <xdr:rowOff>555123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D34B81-9321-49BD-88DC-27E1DFF2D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" y="114300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82" name="Imagem 4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86" name="Imagem 8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1866900</xdr:colOff>
      <xdr:row>0</xdr:row>
      <xdr:rowOff>161910</xdr:rowOff>
    </xdr:from>
    <xdr:to>
      <xdr:col>2</xdr:col>
      <xdr:colOff>807000</xdr:colOff>
      <xdr:row>0</xdr:row>
      <xdr:rowOff>577215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B55BF1B7-FDA4-4C0C-80CF-C0C4FC72BE19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27827" b="-579"/>
        <a:stretch>
          <a:fillRect/>
        </a:stretch>
      </xdr:blipFill>
      <xdr:spPr>
        <a:xfrm>
          <a:off x="1866900" y="161910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323850</xdr:colOff>
      <xdr:row>0</xdr:row>
      <xdr:rowOff>142875</xdr:rowOff>
    </xdr:from>
    <xdr:to>
      <xdr:col>0</xdr:col>
      <xdr:colOff>1891665</xdr:colOff>
      <xdr:row>0</xdr:row>
      <xdr:rowOff>583698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C804857-0379-434F-8AF9-3169973B3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1428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666555</xdr:colOff>
      <xdr:row>0</xdr:row>
      <xdr:rowOff>590235</xdr:rowOff>
    </xdr:to>
    <xdr:pic>
      <xdr:nvPicPr>
        <xdr:cNvPr id="89" name="Imagem 3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0</xdr:row>
      <xdr:rowOff>593850</xdr:rowOff>
    </xdr:to>
    <xdr:pic>
      <xdr:nvPicPr>
        <xdr:cNvPr id="90" name="Imagem 4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666555</xdr:colOff>
      <xdr:row>0</xdr:row>
      <xdr:rowOff>590235</xdr:rowOff>
    </xdr:to>
    <xdr:pic>
      <xdr:nvPicPr>
        <xdr:cNvPr id="93" name="Imagem 7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0</xdr:row>
      <xdr:rowOff>593850</xdr:rowOff>
    </xdr:to>
    <xdr:pic>
      <xdr:nvPicPr>
        <xdr:cNvPr id="94" name="Imagem 8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2009775</xdr:colOff>
      <xdr:row>0</xdr:row>
      <xdr:rowOff>85710</xdr:rowOff>
    </xdr:from>
    <xdr:to>
      <xdr:col>2</xdr:col>
      <xdr:colOff>949875</xdr:colOff>
      <xdr:row>0</xdr:row>
      <xdr:rowOff>501015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A2D35A28-AEFF-4C5C-885C-6B66E06F2BA2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27827" b="-579"/>
        <a:stretch>
          <a:fillRect/>
        </a:stretch>
      </xdr:blipFill>
      <xdr:spPr>
        <a:xfrm>
          <a:off x="2009775" y="85710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466725</xdr:colOff>
      <xdr:row>0</xdr:row>
      <xdr:rowOff>66675</xdr:rowOff>
    </xdr:from>
    <xdr:to>
      <xdr:col>0</xdr:col>
      <xdr:colOff>2034540</xdr:colOff>
      <xdr:row>0</xdr:row>
      <xdr:rowOff>507498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26F26A-55B0-49E2-BDA1-34FA88968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6725" y="666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666555</xdr:colOff>
      <xdr:row>0</xdr:row>
      <xdr:rowOff>590235</xdr:rowOff>
    </xdr:to>
    <xdr:pic>
      <xdr:nvPicPr>
        <xdr:cNvPr id="97" name="Imagem 3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0</xdr:row>
      <xdr:rowOff>593850</xdr:rowOff>
    </xdr:to>
    <xdr:pic>
      <xdr:nvPicPr>
        <xdr:cNvPr id="98" name="Imagem 4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666555</xdr:colOff>
      <xdr:row>0</xdr:row>
      <xdr:rowOff>590235</xdr:rowOff>
    </xdr:to>
    <xdr:pic>
      <xdr:nvPicPr>
        <xdr:cNvPr id="101" name="Imagem 7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626460</xdr:colOff>
      <xdr:row>0</xdr:row>
      <xdr:rowOff>593850</xdr:rowOff>
    </xdr:to>
    <xdr:pic>
      <xdr:nvPicPr>
        <xdr:cNvPr id="102" name="Imagem 8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1971675</xdr:colOff>
      <xdr:row>0</xdr:row>
      <xdr:rowOff>152385</xdr:rowOff>
    </xdr:from>
    <xdr:to>
      <xdr:col>2</xdr:col>
      <xdr:colOff>911775</xdr:colOff>
      <xdr:row>0</xdr:row>
      <xdr:rowOff>567690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47E49768-8CBA-4587-8E38-5008724FBFD1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27827" b="-579"/>
        <a:stretch>
          <a:fillRect/>
        </a:stretch>
      </xdr:blipFill>
      <xdr:spPr>
        <a:xfrm>
          <a:off x="1971675" y="152385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428625</xdr:colOff>
      <xdr:row>0</xdr:row>
      <xdr:rowOff>133350</xdr:rowOff>
    </xdr:from>
    <xdr:to>
      <xdr:col>0</xdr:col>
      <xdr:colOff>1996440</xdr:colOff>
      <xdr:row>0</xdr:row>
      <xdr:rowOff>574173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8417A4-93E4-41D3-9D44-68A425ED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33350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05" name="Imagem 3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06" name="Imagem 4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09" name="Imagem 7">
          <a:extLst>
            <a:ext uri="{FF2B5EF4-FFF2-40B4-BE49-F238E27FC236}">
              <a16:creationId xmlns:a16="http://schemas.microsoft.com/office/drawing/2014/main" id="{00000000-0008-0000-0E00-00006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10" name="Imagem 8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1962150</xdr:colOff>
      <xdr:row>0</xdr:row>
      <xdr:rowOff>85710</xdr:rowOff>
    </xdr:from>
    <xdr:to>
      <xdr:col>2</xdr:col>
      <xdr:colOff>902250</xdr:colOff>
      <xdr:row>0</xdr:row>
      <xdr:rowOff>501015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D546D551-9DE8-4C04-BFBA-08921E2A0F5F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27827" b="-579"/>
        <a:stretch>
          <a:fillRect/>
        </a:stretch>
      </xdr:blipFill>
      <xdr:spPr>
        <a:xfrm>
          <a:off x="1962150" y="85710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419100</xdr:colOff>
      <xdr:row>0</xdr:row>
      <xdr:rowOff>66675</xdr:rowOff>
    </xdr:from>
    <xdr:to>
      <xdr:col>0</xdr:col>
      <xdr:colOff>1986915</xdr:colOff>
      <xdr:row>0</xdr:row>
      <xdr:rowOff>507498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251B392-CA2F-4EF3-B340-B55F3F1D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9100" y="666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13" name="Imagem 3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14" name="Imagem 4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17" name="Imagem 7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18" name="Imagem 8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1885950</xdr:colOff>
      <xdr:row>0</xdr:row>
      <xdr:rowOff>133335</xdr:rowOff>
    </xdr:from>
    <xdr:to>
      <xdr:col>2</xdr:col>
      <xdr:colOff>826050</xdr:colOff>
      <xdr:row>0</xdr:row>
      <xdr:rowOff>548640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C9FD6ECF-1DC1-47C5-B1B2-7B1B0AC91465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27827" b="-579"/>
        <a:stretch>
          <a:fillRect/>
        </a:stretch>
      </xdr:blipFill>
      <xdr:spPr>
        <a:xfrm>
          <a:off x="1885950" y="133335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342900</xdr:colOff>
      <xdr:row>0</xdr:row>
      <xdr:rowOff>114300</xdr:rowOff>
    </xdr:from>
    <xdr:to>
      <xdr:col>0</xdr:col>
      <xdr:colOff>1910715</xdr:colOff>
      <xdr:row>0</xdr:row>
      <xdr:rowOff>555123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779CF5-0BC2-4FBA-844A-5EBB74A74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" y="114300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21" name="Imagem 3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22" name="Imagem 4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25" name="Imagem 7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26" name="Imagem 8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1895475</xdr:colOff>
      <xdr:row>0</xdr:row>
      <xdr:rowOff>123810</xdr:rowOff>
    </xdr:from>
    <xdr:to>
      <xdr:col>2</xdr:col>
      <xdr:colOff>835575</xdr:colOff>
      <xdr:row>0</xdr:row>
      <xdr:rowOff>539115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2B5F0A66-CAE7-4062-8E4E-FADF6D089546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27827" b="-579"/>
        <a:stretch>
          <a:fillRect/>
        </a:stretch>
      </xdr:blipFill>
      <xdr:spPr>
        <a:xfrm>
          <a:off x="1895475" y="123810"/>
          <a:ext cx="2092875" cy="41530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352425</xdr:colOff>
      <xdr:row>0</xdr:row>
      <xdr:rowOff>104775</xdr:rowOff>
    </xdr:from>
    <xdr:to>
      <xdr:col>0</xdr:col>
      <xdr:colOff>1920240</xdr:colOff>
      <xdr:row>0</xdr:row>
      <xdr:rowOff>545598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B1F142-C284-434E-A087-86E8E28DE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5" y="104775"/>
          <a:ext cx="1567815" cy="4408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29" name="Imagem 3">
          <a:extLst>
            <a:ext uri="{FF2B5EF4-FFF2-40B4-BE49-F238E27FC236}">
              <a16:creationId xmlns:a16="http://schemas.microsoft.com/office/drawing/2014/main" id="{00000000-0008-0000-1100-00008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30" name="Imagem 4">
          <a:extLst>
            <a:ext uri="{FF2B5EF4-FFF2-40B4-BE49-F238E27FC236}">
              <a16:creationId xmlns:a16="http://schemas.microsoft.com/office/drawing/2014/main" id="{00000000-0008-0000-1100-00008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33" name="Imagem 7">
          <a:extLst>
            <a:ext uri="{FF2B5EF4-FFF2-40B4-BE49-F238E27FC236}">
              <a16:creationId xmlns:a16="http://schemas.microsoft.com/office/drawing/2014/main" id="{00000000-0008-0000-1100-00008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34" name="Imagem 8">
          <a:extLst>
            <a:ext uri="{FF2B5EF4-FFF2-40B4-BE49-F238E27FC236}">
              <a16:creationId xmlns:a16="http://schemas.microsoft.com/office/drawing/2014/main" id="{00000000-0008-0000-1100-00008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1729740</xdr:colOff>
      <xdr:row>0</xdr:row>
      <xdr:rowOff>146670</xdr:rowOff>
    </xdr:from>
    <xdr:to>
      <xdr:col>2</xdr:col>
      <xdr:colOff>677460</xdr:colOff>
      <xdr:row>0</xdr:row>
      <xdr:rowOff>558165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95DE395B-0196-4259-B662-A22DC8F22ADC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27827" b="-579"/>
        <a:stretch>
          <a:fillRect/>
        </a:stretch>
      </xdr:blipFill>
      <xdr:spPr>
        <a:xfrm>
          <a:off x="1729740" y="146670"/>
          <a:ext cx="2100495" cy="41149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190500</xdr:colOff>
      <xdr:row>0</xdr:row>
      <xdr:rowOff>123825</xdr:rowOff>
    </xdr:from>
    <xdr:to>
      <xdr:col>0</xdr:col>
      <xdr:colOff>1760220</xdr:colOff>
      <xdr:row>0</xdr:row>
      <xdr:rowOff>568458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A13593C-4322-4606-9674-A42409321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123825"/>
          <a:ext cx="1569720" cy="4446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37" name="Imagem 3">
          <a:extLst>
            <a:ext uri="{FF2B5EF4-FFF2-40B4-BE49-F238E27FC236}">
              <a16:creationId xmlns:a16="http://schemas.microsoft.com/office/drawing/2014/main" id="{00000000-0008-0000-1200-00008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38" name="Imagem 4">
          <a:extLst>
            <a:ext uri="{FF2B5EF4-FFF2-40B4-BE49-F238E27FC236}">
              <a16:creationId xmlns:a16="http://schemas.microsoft.com/office/drawing/2014/main" id="{00000000-0008-0000-1200-00008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670365</xdr:colOff>
      <xdr:row>0</xdr:row>
      <xdr:rowOff>594045</xdr:rowOff>
    </xdr:to>
    <xdr:pic>
      <xdr:nvPicPr>
        <xdr:cNvPr id="141" name="Imagem 7">
          <a:extLst>
            <a:ext uri="{FF2B5EF4-FFF2-40B4-BE49-F238E27FC236}">
              <a16:creationId xmlns:a16="http://schemas.microsoft.com/office/drawing/2014/main" id="{00000000-0008-0000-1200-00008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5400" y="0"/>
          <a:ext cx="2711880" cy="59976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12</xdr:col>
      <xdr:colOff>181080</xdr:colOff>
      <xdr:row>0</xdr:row>
      <xdr:rowOff>0</xdr:rowOff>
    </xdr:from>
    <xdr:to>
      <xdr:col>14</xdr:col>
      <xdr:colOff>630270</xdr:colOff>
      <xdr:row>0</xdr:row>
      <xdr:rowOff>590040</xdr:rowOff>
    </xdr:to>
    <xdr:pic>
      <xdr:nvPicPr>
        <xdr:cNvPr id="142" name="Imagem 8">
          <a:extLst>
            <a:ext uri="{FF2B5EF4-FFF2-40B4-BE49-F238E27FC236}">
              <a16:creationId xmlns:a16="http://schemas.microsoft.com/office/drawing/2014/main" id="{00000000-0008-0000-1200-00008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60360" y="0"/>
          <a:ext cx="2473560" cy="59004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1722120</xdr:colOff>
      <xdr:row>0</xdr:row>
      <xdr:rowOff>135240</xdr:rowOff>
    </xdr:from>
    <xdr:to>
      <xdr:col>2</xdr:col>
      <xdr:colOff>667935</xdr:colOff>
      <xdr:row>0</xdr:row>
      <xdr:rowOff>554355</xdr:rowOff>
    </xdr:to>
    <xdr:pic>
      <xdr:nvPicPr>
        <xdr:cNvPr id="2" name="image01.png">
          <a:extLst>
            <a:ext uri="{FF2B5EF4-FFF2-40B4-BE49-F238E27FC236}">
              <a16:creationId xmlns:a16="http://schemas.microsoft.com/office/drawing/2014/main" id="{8403B9A2-2F4B-463E-9B4B-12D7D37FC390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27827" b="-579"/>
        <a:stretch>
          <a:fillRect/>
        </a:stretch>
      </xdr:blipFill>
      <xdr:spPr>
        <a:xfrm>
          <a:off x="1722120" y="135240"/>
          <a:ext cx="2098590" cy="419115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180975</xdr:colOff>
      <xdr:row>0</xdr:row>
      <xdr:rowOff>112395</xdr:rowOff>
    </xdr:from>
    <xdr:to>
      <xdr:col>0</xdr:col>
      <xdr:colOff>1752600</xdr:colOff>
      <xdr:row>0</xdr:row>
      <xdr:rowOff>555123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6E399C-8EEF-4E81-9417-770EDD47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" y="112395"/>
          <a:ext cx="1571625" cy="44272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pateeng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6"/>
  <sheetViews>
    <sheetView showGridLines="0" zoomScaleNormal="100" workbookViewId="0"/>
  </sheetViews>
  <sheetFormatPr defaultRowHeight="13.2" x14ac:dyDescent="0.25"/>
  <cols>
    <col min="1" max="2" width="14.44140625" style="1" customWidth="1"/>
    <col min="3" max="3" width="19.5546875" style="1" customWidth="1"/>
    <col min="4" max="4" width="43.77734375" style="1" customWidth="1"/>
    <col min="5" max="1025" width="14.44140625" style="1" customWidth="1"/>
  </cols>
  <sheetData>
    <row r="1" spans="1:27" s="11" customFormat="1" ht="48" customHeight="1" x14ac:dyDescent="0.25">
      <c r="A1" s="8"/>
      <c r="B1" s="8"/>
      <c r="C1" s="8"/>
      <c r="D1" s="8"/>
      <c r="E1" s="79"/>
      <c r="F1" s="8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2"/>
    </row>
    <row r="2" spans="1:2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5">
      <c r="A4" s="3"/>
      <c r="B4" s="81" t="s">
        <v>0</v>
      </c>
      <c r="C4" s="82"/>
      <c r="D4" s="82"/>
      <c r="E4" s="8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5">
      <c r="A5" s="3"/>
      <c r="B5" s="84"/>
      <c r="C5" s="85"/>
      <c r="D5" s="85"/>
      <c r="E5" s="8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3"/>
      <c r="B6" s="87"/>
      <c r="C6" s="88"/>
      <c r="D6" s="88"/>
      <c r="E6" s="8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</sheetData>
  <mergeCells count="2">
    <mergeCell ref="E1:F1"/>
    <mergeCell ref="B4:E6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15"/>
  <sheetViews>
    <sheetView showGridLines="0" zoomScaleNormal="100" workbookViewId="0">
      <selection activeCell="C29" sqref="C29"/>
    </sheetView>
  </sheetViews>
  <sheetFormatPr defaultRowHeight="13.2" x14ac:dyDescent="0.25"/>
  <cols>
    <col min="1" max="2" width="14.44140625" style="1" customWidth="1"/>
    <col min="3" max="3" width="19.5546875" style="1" customWidth="1"/>
    <col min="4" max="4" width="43.77734375" style="1" customWidth="1"/>
    <col min="5" max="1025" width="14.44140625" style="1" customWidth="1"/>
  </cols>
  <sheetData>
    <row r="1" spans="1:27" s="11" customFormat="1" ht="48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2"/>
    </row>
    <row r="2" spans="1:2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 x14ac:dyDescent="0.25">
      <c r="A3" s="3"/>
      <c r="B3" s="90" t="s">
        <v>1</v>
      </c>
      <c r="C3" s="4" t="s">
        <v>2</v>
      </c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 x14ac:dyDescent="0.25">
      <c r="A4" s="3"/>
      <c r="B4" s="85"/>
      <c r="C4" s="4" t="s">
        <v>3</v>
      </c>
      <c r="D4" s="5">
        <v>0</v>
      </c>
      <c r="E4" s="3"/>
      <c r="F4" s="91" t="s">
        <v>4</v>
      </c>
      <c r="G4" s="92"/>
      <c r="H4" s="9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customHeight="1" x14ac:dyDescent="0.25">
      <c r="A5" s="3"/>
      <c r="B5" s="3"/>
      <c r="C5" s="3"/>
      <c r="D5" s="3"/>
      <c r="E5" s="3"/>
      <c r="F5" s="94"/>
      <c r="G5" s="95"/>
      <c r="H5" s="9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customHeight="1" x14ac:dyDescent="0.25">
      <c r="A6" s="3"/>
      <c r="B6" s="90" t="s">
        <v>5</v>
      </c>
      <c r="C6" s="4" t="s">
        <v>6</v>
      </c>
      <c r="D6" s="56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customHeight="1" x14ac:dyDescent="0.25">
      <c r="A7" s="3"/>
      <c r="B7" s="85"/>
      <c r="C7" s="4" t="s">
        <v>8</v>
      </c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customHeight="1" x14ac:dyDescent="0.25">
      <c r="A9" s="3"/>
      <c r="B9" s="90" t="s">
        <v>9</v>
      </c>
      <c r="C9" s="4" t="s">
        <v>10</v>
      </c>
      <c r="D9" s="56" t="s">
        <v>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85"/>
      <c r="C10" s="4" t="s">
        <v>12</v>
      </c>
      <c r="D10" s="56" t="s">
        <v>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85"/>
      <c r="C11" s="4" t="s">
        <v>14</v>
      </c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85"/>
      <c r="C12" s="4" t="s">
        <v>15</v>
      </c>
      <c r="D12" s="56" t="s">
        <v>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85"/>
      <c r="C13" s="4" t="s">
        <v>17</v>
      </c>
      <c r="D13" s="56" t="s">
        <v>18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85"/>
      <c r="C14" s="4" t="s">
        <v>19</v>
      </c>
      <c r="D14" s="56" t="s">
        <v>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4" customHeight="1" x14ac:dyDescent="0.3">
      <c r="A15" s="3"/>
      <c r="B15" s="85"/>
      <c r="C15" s="4" t="s">
        <v>21</v>
      </c>
      <c r="D15" s="57" t="s">
        <v>22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</sheetData>
  <mergeCells count="4">
    <mergeCell ref="B6:B7"/>
    <mergeCell ref="B3:B4"/>
    <mergeCell ref="F4:H5"/>
    <mergeCell ref="B9:B15"/>
  </mergeCells>
  <hyperlinks>
    <hyperlink ref="D15" r:id="rId1" xr:uid="{00000000-0004-0000-0200-000000000000}"/>
  </hyperlink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52"/>
  <sheetViews>
    <sheetView showGridLines="0" tabSelected="1" zoomScaleNormal="100" workbookViewId="0">
      <selection activeCell="B6" sqref="B6"/>
    </sheetView>
  </sheetViews>
  <sheetFormatPr defaultRowHeight="13.2" x14ac:dyDescent="0.25"/>
  <cols>
    <col min="1" max="1" width="14.44140625" style="7" customWidth="1"/>
    <col min="2" max="2" width="70" style="1" bestFit="1" customWidth="1"/>
    <col min="3" max="3" width="14.44140625" style="1" customWidth="1"/>
    <col min="4" max="4" width="27.33203125" style="1" bestFit="1" customWidth="1"/>
    <col min="5" max="5" width="16.21875" style="1" bestFit="1" customWidth="1"/>
    <col min="6" max="1025" width="14.44140625" style="1" customWidth="1"/>
  </cols>
  <sheetData>
    <row r="1" spans="1:27" s="11" customFormat="1" ht="48" customHeight="1" x14ac:dyDescent="0.25">
      <c r="A1" s="8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79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12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1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19"/>
      <c r="B4" s="19"/>
      <c r="C4" s="20"/>
      <c r="D4" s="21"/>
      <c r="E4" s="20"/>
      <c r="F4" s="20"/>
      <c r="G4" s="20"/>
      <c r="H4" s="14"/>
      <c r="I4" s="14"/>
      <c r="J4" s="14"/>
      <c r="K4" s="14"/>
      <c r="L4" s="14"/>
      <c r="M4" s="14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25">
      <c r="A5" s="4" t="s">
        <v>24</v>
      </c>
      <c r="B5" s="4" t="s">
        <v>25</v>
      </c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2.75" customHeight="1" x14ac:dyDescent="0.25">
      <c r="A6" s="59" t="s">
        <v>26</v>
      </c>
      <c r="B6" s="24" t="s">
        <v>27</v>
      </c>
      <c r="C6" s="13"/>
      <c r="D6" s="91" t="s">
        <v>4</v>
      </c>
      <c r="E6" s="92"/>
      <c r="F6" s="93"/>
      <c r="G6" s="14"/>
      <c r="H6" s="14"/>
      <c r="I6" s="14"/>
      <c r="J6" s="14"/>
      <c r="K6" s="14"/>
      <c r="L6" s="14"/>
      <c r="M6" s="14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2.75" customHeight="1" x14ac:dyDescent="0.25">
      <c r="A7" s="59" t="s">
        <v>28</v>
      </c>
      <c r="B7" s="24" t="s">
        <v>29</v>
      </c>
      <c r="C7" s="13"/>
      <c r="D7" s="94"/>
      <c r="E7" s="95"/>
      <c r="F7" s="96"/>
      <c r="G7" s="14"/>
      <c r="H7" s="14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59" t="s">
        <v>30</v>
      </c>
      <c r="B8" s="24" t="s">
        <v>31</v>
      </c>
      <c r="C8" s="13"/>
      <c r="D8" s="14"/>
      <c r="E8" s="14"/>
      <c r="F8" s="14"/>
      <c r="G8" s="14"/>
      <c r="H8" s="14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59" t="s">
        <v>32</v>
      </c>
      <c r="B9" s="24" t="s">
        <v>33</v>
      </c>
      <c r="C9" s="13"/>
      <c r="D9" s="14"/>
      <c r="E9" s="14"/>
      <c r="F9" s="14"/>
      <c r="G9" s="14"/>
      <c r="H9" s="1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x14ac:dyDescent="0.25">
      <c r="A10" s="59" t="s">
        <v>34</v>
      </c>
      <c r="B10" s="24" t="s">
        <v>35</v>
      </c>
      <c r="C10" s="13"/>
      <c r="D10" s="14"/>
      <c r="E10" s="14"/>
      <c r="F10" s="14"/>
      <c r="G10" s="14"/>
      <c r="H10" s="14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25">
      <c r="A11" s="59" t="s">
        <v>36</v>
      </c>
      <c r="B11" s="24" t="s">
        <v>37</v>
      </c>
      <c r="C11" s="13"/>
      <c r="D11" s="14"/>
      <c r="E11" s="14"/>
      <c r="F11" s="14"/>
      <c r="G11" s="14"/>
      <c r="H11" s="14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x14ac:dyDescent="0.25">
      <c r="A12" s="59" t="s">
        <v>38</v>
      </c>
      <c r="B12" s="24" t="s">
        <v>39</v>
      </c>
      <c r="C12" s="13"/>
      <c r="D12" s="14"/>
      <c r="E12" s="14"/>
      <c r="F12" s="14"/>
      <c r="G12" s="14"/>
      <c r="H12" s="14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x14ac:dyDescent="0.25">
      <c r="A13" s="59" t="s">
        <v>40</v>
      </c>
      <c r="B13" s="24" t="s">
        <v>41</v>
      </c>
      <c r="C13" s="13"/>
      <c r="D13" s="14"/>
      <c r="E13" s="14"/>
      <c r="F13" s="14"/>
      <c r="G13" s="14"/>
      <c r="H13" s="14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x14ac:dyDescent="0.25">
      <c r="A14" s="59" t="s">
        <v>42</v>
      </c>
      <c r="B14" s="24" t="s">
        <v>43</v>
      </c>
      <c r="C14" s="13"/>
      <c r="D14" s="14"/>
      <c r="E14" s="14"/>
      <c r="F14" s="14"/>
      <c r="G14" s="14"/>
      <c r="H14" s="14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x14ac:dyDescent="0.25">
      <c r="A15" s="59" t="s">
        <v>44</v>
      </c>
      <c r="B15" s="58" t="s">
        <v>45</v>
      </c>
      <c r="C15" s="13"/>
      <c r="D15" s="14"/>
      <c r="E15" s="14"/>
      <c r="F15" s="14"/>
      <c r="G15" s="14"/>
      <c r="H15" s="14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25">
      <c r="A16" s="59" t="s">
        <v>46</v>
      </c>
      <c r="B16" s="58" t="s">
        <v>47</v>
      </c>
      <c r="C16" s="13"/>
      <c r="D16" s="14"/>
      <c r="E16" s="14"/>
      <c r="F16" s="14"/>
      <c r="G16" s="14"/>
      <c r="H16" s="14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x14ac:dyDescent="0.25">
      <c r="A17" s="59" t="s">
        <v>48</v>
      </c>
      <c r="B17" s="58" t="s">
        <v>49</v>
      </c>
      <c r="C17" s="13"/>
      <c r="D17" s="14"/>
      <c r="E17" s="14"/>
      <c r="F17" s="14"/>
      <c r="G17" s="14"/>
      <c r="H17" s="14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x14ac:dyDescent="0.25">
      <c r="A18" s="59" t="s">
        <v>50</v>
      </c>
      <c r="B18" s="58" t="s">
        <v>51</v>
      </c>
      <c r="C18" s="13"/>
      <c r="D18" s="14"/>
      <c r="E18" s="14"/>
      <c r="F18" s="14"/>
      <c r="G18" s="14"/>
      <c r="H18" s="14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25">
      <c r="A19" s="59" t="s">
        <v>52</v>
      </c>
      <c r="B19" s="24" t="s">
        <v>53</v>
      </c>
      <c r="C19" s="13"/>
      <c r="D19" s="14"/>
      <c r="E19" s="14"/>
      <c r="F19" s="14"/>
      <c r="G19" s="14"/>
      <c r="H19" s="14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x14ac:dyDescent="0.25">
      <c r="A20" s="59" t="s">
        <v>54</v>
      </c>
      <c r="B20" s="24" t="s">
        <v>55</v>
      </c>
      <c r="C20" s="13"/>
      <c r="D20" s="14"/>
      <c r="E20" s="14"/>
      <c r="F20" s="14"/>
      <c r="G20" s="14"/>
      <c r="H20" s="14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59" t="s">
        <v>56</v>
      </c>
      <c r="B21" s="24" t="s">
        <v>57</v>
      </c>
      <c r="C21" s="13"/>
      <c r="D21" s="14"/>
      <c r="E21" s="14"/>
      <c r="F21" s="14"/>
      <c r="G21" s="14"/>
      <c r="H21" s="14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59" t="s">
        <v>58</v>
      </c>
      <c r="B22" s="24" t="s">
        <v>59</v>
      </c>
      <c r="C22" s="13"/>
      <c r="D22" s="14"/>
      <c r="E22" s="14"/>
      <c r="F22" s="14"/>
      <c r="G22" s="14"/>
      <c r="H22" s="14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59" t="s">
        <v>60</v>
      </c>
      <c r="B23" s="24" t="s">
        <v>61</v>
      </c>
      <c r="C23" s="13"/>
      <c r="D23" s="14"/>
      <c r="E23" s="14"/>
      <c r="F23" s="14"/>
      <c r="G23" s="14"/>
      <c r="H23" s="14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59" t="s">
        <v>62</v>
      </c>
      <c r="B24" s="24" t="s">
        <v>63</v>
      </c>
      <c r="C24" s="13"/>
      <c r="D24" s="14"/>
      <c r="E24" s="14"/>
      <c r="F24" s="14"/>
      <c r="G24" s="14"/>
      <c r="H24" s="14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59" t="s">
        <v>64</v>
      </c>
      <c r="B25" s="58" t="s">
        <v>65</v>
      </c>
      <c r="C25" s="13"/>
      <c r="D25" s="14"/>
      <c r="E25" s="14"/>
      <c r="F25" s="14"/>
      <c r="G25" s="14"/>
      <c r="H25" s="14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59" t="s">
        <v>66</v>
      </c>
      <c r="B26" s="58" t="s">
        <v>67</v>
      </c>
      <c r="C26" s="13"/>
      <c r="D26" s="14"/>
      <c r="E26" s="14"/>
      <c r="F26" s="14"/>
      <c r="G26" s="14"/>
      <c r="H26" s="14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59" t="s">
        <v>68</v>
      </c>
      <c r="B27" s="58" t="s">
        <v>69</v>
      </c>
      <c r="C27" s="13"/>
      <c r="D27" s="14"/>
      <c r="E27" s="14"/>
      <c r="F27" s="14"/>
      <c r="G27" s="14"/>
      <c r="H27" s="14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x14ac:dyDescent="0.25">
      <c r="A28" s="59" t="s">
        <v>70</v>
      </c>
      <c r="B28" s="58" t="s">
        <v>71</v>
      </c>
    </row>
    <row r="29" spans="1:27" x14ac:dyDescent="0.25">
      <c r="A29" s="59" t="s">
        <v>72</v>
      </c>
      <c r="B29" s="58" t="s">
        <v>73</v>
      </c>
    </row>
    <row r="30" spans="1:27" x14ac:dyDescent="0.25">
      <c r="A30" s="59" t="s">
        <v>74</v>
      </c>
      <c r="B30" s="58" t="s">
        <v>75</v>
      </c>
    </row>
    <row r="31" spans="1:27" x14ac:dyDescent="0.25">
      <c r="A31" s="59" t="s">
        <v>76</v>
      </c>
      <c r="B31" s="58" t="s">
        <v>77</v>
      </c>
    </row>
    <row r="32" spans="1:27" x14ac:dyDescent="0.25">
      <c r="A32" s="59" t="s">
        <v>78</v>
      </c>
      <c r="B32" s="58" t="s">
        <v>79</v>
      </c>
    </row>
    <row r="33" spans="1:2" x14ac:dyDescent="0.25">
      <c r="A33" s="59" t="s">
        <v>80</v>
      </c>
      <c r="B33" s="58" t="s">
        <v>81</v>
      </c>
    </row>
    <row r="34" spans="1:2" x14ac:dyDescent="0.25">
      <c r="A34" s="59" t="s">
        <v>82</v>
      </c>
      <c r="B34" s="58" t="s">
        <v>83</v>
      </c>
    </row>
    <row r="35" spans="1:2" x14ac:dyDescent="0.25">
      <c r="A35" s="59" t="s">
        <v>84</v>
      </c>
      <c r="B35" s="58" t="s">
        <v>85</v>
      </c>
    </row>
    <row r="36" spans="1:2" x14ac:dyDescent="0.25">
      <c r="A36" s="59" t="s">
        <v>86</v>
      </c>
      <c r="B36" s="58" t="s">
        <v>87</v>
      </c>
    </row>
    <row r="37" spans="1:2" x14ac:dyDescent="0.25">
      <c r="A37" s="59" t="s">
        <v>88</v>
      </c>
      <c r="B37" s="58" t="s">
        <v>89</v>
      </c>
    </row>
    <row r="38" spans="1:2" x14ac:dyDescent="0.25">
      <c r="A38" s="59" t="s">
        <v>90</v>
      </c>
      <c r="B38" s="58" t="s">
        <v>91</v>
      </c>
    </row>
    <row r="39" spans="1:2" x14ac:dyDescent="0.25">
      <c r="A39" s="59" t="s">
        <v>92</v>
      </c>
      <c r="B39" s="58" t="s">
        <v>93</v>
      </c>
    </row>
    <row r="40" spans="1:2" x14ac:dyDescent="0.25">
      <c r="A40" s="59" t="s">
        <v>94</v>
      </c>
      <c r="B40" s="58" t="s">
        <v>95</v>
      </c>
    </row>
    <row r="41" spans="1:2" x14ac:dyDescent="0.25">
      <c r="A41" s="59" t="s">
        <v>96</v>
      </c>
      <c r="B41" s="58" t="s">
        <v>97</v>
      </c>
    </row>
    <row r="42" spans="1:2" x14ac:dyDescent="0.25">
      <c r="A42" s="59" t="s">
        <v>98</v>
      </c>
      <c r="B42" s="58" t="s">
        <v>99</v>
      </c>
    </row>
    <row r="43" spans="1:2" x14ac:dyDescent="0.25">
      <c r="A43" s="59" t="s">
        <v>100</v>
      </c>
      <c r="B43" s="58" t="s">
        <v>101</v>
      </c>
    </row>
    <row r="44" spans="1:2" x14ac:dyDescent="0.25">
      <c r="A44" s="59" t="s">
        <v>102</v>
      </c>
      <c r="B44" s="58" t="s">
        <v>103</v>
      </c>
    </row>
    <row r="45" spans="1:2" x14ac:dyDescent="0.25">
      <c r="A45" s="59" t="s">
        <v>104</v>
      </c>
      <c r="B45" s="58" t="s">
        <v>105</v>
      </c>
    </row>
    <row r="46" spans="1:2" x14ac:dyDescent="0.25">
      <c r="A46" s="59" t="s">
        <v>106</v>
      </c>
      <c r="B46" s="58" t="s">
        <v>107</v>
      </c>
    </row>
    <row r="47" spans="1:2" x14ac:dyDescent="0.25">
      <c r="A47" s="59" t="s">
        <v>108</v>
      </c>
      <c r="B47" s="58" t="s">
        <v>109</v>
      </c>
    </row>
    <row r="48" spans="1:2" x14ac:dyDescent="0.25">
      <c r="A48" s="23">
        <v>41</v>
      </c>
      <c r="B48" s="25"/>
    </row>
    <row r="49" spans="1:2" x14ac:dyDescent="0.25">
      <c r="A49" s="23">
        <v>42</v>
      </c>
      <c r="B49" s="25"/>
    </row>
    <row r="50" spans="1:2" x14ac:dyDescent="0.25">
      <c r="A50" s="23">
        <v>43</v>
      </c>
      <c r="B50" s="25"/>
    </row>
    <row r="51" spans="1:2" x14ac:dyDescent="0.25">
      <c r="A51" s="23">
        <v>44</v>
      </c>
      <c r="B51" s="25"/>
    </row>
    <row r="52" spans="1:2" x14ac:dyDescent="0.25">
      <c r="A52" s="23">
        <v>45</v>
      </c>
      <c r="B52" s="25"/>
    </row>
  </sheetData>
  <mergeCells count="2">
    <mergeCell ref="D6:F7"/>
    <mergeCell ref="H1:I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N1029"/>
  <sheetViews>
    <sheetView showGridLines="0" zoomScaleNormal="100" workbookViewId="0">
      <selection activeCell="C21" sqref="C21"/>
    </sheetView>
  </sheetViews>
  <sheetFormatPr defaultRowHeight="13.2" x14ac:dyDescent="0.25"/>
  <cols>
    <col min="1" max="1" width="50.21875" style="62" customWidth="1"/>
    <col min="2" max="2" width="10.109375" style="1" customWidth="1"/>
    <col min="3" max="3" width="68.77734375" style="62" customWidth="1"/>
    <col min="4" max="5" width="14.44140625" style="1" customWidth="1"/>
    <col min="6" max="6" width="23.5546875" style="1" bestFit="1" customWidth="1"/>
    <col min="7" max="7" width="23.44140625" style="1" bestFit="1" customWidth="1"/>
    <col min="8" max="8" width="17.88671875" style="1" bestFit="1" customWidth="1"/>
    <col min="9" max="9" width="20.5546875" style="1" bestFit="1" customWidth="1"/>
    <col min="10" max="10" width="31.44140625" style="1" bestFit="1" customWidth="1"/>
    <col min="11" max="1028" width="14.44140625" style="1" customWidth="1"/>
  </cols>
  <sheetData>
    <row r="1" spans="1:30" s="11" customFormat="1" ht="48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9"/>
      <c r="H1" s="9"/>
      <c r="I1" s="9"/>
      <c r="J1" s="10">
        <f>'Cadastro Institucional'!D$7</f>
        <v>0</v>
      </c>
      <c r="K1" s="97"/>
      <c r="L1" s="80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64"/>
      <c r="H2" s="64"/>
      <c r="I2" s="12" t="s">
        <v>21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66"/>
      <c r="H3" s="65"/>
      <c r="I3" s="18" t="str">
        <f>'Cadastro Institucional'!D$15</f>
        <v>spateeng@gmail.com</v>
      </c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2.75" customHeight="1" x14ac:dyDescent="0.25">
      <c r="A4" s="74"/>
      <c r="B4" s="19"/>
      <c r="C4" s="19"/>
      <c r="D4" s="19"/>
      <c r="E4" s="26"/>
      <c r="F4" s="19"/>
      <c r="G4" s="19"/>
      <c r="H4" s="19"/>
      <c r="I4" s="19"/>
      <c r="J4" s="19"/>
      <c r="K4" s="14"/>
      <c r="L4" s="91" t="s">
        <v>4</v>
      </c>
      <c r="M4" s="92"/>
      <c r="N4" s="93"/>
      <c r="O4" s="14"/>
      <c r="P4" s="14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ht="12.75" customHeight="1" x14ac:dyDescent="0.25">
      <c r="A5" s="38" t="s">
        <v>24</v>
      </c>
      <c r="B5" s="4" t="s">
        <v>110</v>
      </c>
      <c r="C5" s="4" t="s">
        <v>25</v>
      </c>
      <c r="D5" s="4" t="s">
        <v>111</v>
      </c>
      <c r="E5" s="27" t="s">
        <v>112</v>
      </c>
      <c r="F5" s="28" t="s">
        <v>113</v>
      </c>
      <c r="G5" s="28" t="s">
        <v>114</v>
      </c>
      <c r="H5" s="28" t="s">
        <v>115</v>
      </c>
      <c r="I5" s="28" t="s">
        <v>116</v>
      </c>
      <c r="J5" s="28" t="s">
        <v>117</v>
      </c>
      <c r="K5" s="13"/>
      <c r="L5" s="94"/>
      <c r="M5" s="95"/>
      <c r="N5" s="96"/>
      <c r="O5" s="14"/>
      <c r="P5" s="14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ht="26.4" customHeight="1" x14ac:dyDescent="0.25">
      <c r="A6" s="75" t="s">
        <v>27</v>
      </c>
      <c r="B6" s="29" t="s">
        <v>118</v>
      </c>
      <c r="C6" s="60" t="s">
        <v>119</v>
      </c>
      <c r="D6" s="29" t="s">
        <v>120</v>
      </c>
      <c r="E6" s="30">
        <v>1907</v>
      </c>
      <c r="F6" s="31">
        <v>21.977484833697989</v>
      </c>
      <c r="G6" s="31">
        <v>15.384239383588589</v>
      </c>
      <c r="H6" s="31">
        <f t="shared" ref="H6:H37" si="0">F6*E6</f>
        <v>41911.063577862064</v>
      </c>
      <c r="I6" s="31">
        <f t="shared" ref="I6:I37" si="1">(E6*F6)*0.65</f>
        <v>27242.191325610343</v>
      </c>
      <c r="J6" s="31">
        <f>(E6*(F6+G6)*(1+(SUM('Cadastro Institucional'!D$3:D$4))))</f>
        <v>71248.808082365504</v>
      </c>
      <c r="L6" s="14"/>
      <c r="M6" s="14"/>
      <c r="N6" s="14"/>
      <c r="O6" s="14"/>
      <c r="P6" s="14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 ht="26.4" customHeight="1" x14ac:dyDescent="0.25">
      <c r="A7" s="75" t="s">
        <v>27</v>
      </c>
      <c r="B7" s="33" t="s">
        <v>121</v>
      </c>
      <c r="C7" s="61" t="s">
        <v>122</v>
      </c>
      <c r="D7" s="33" t="s">
        <v>120</v>
      </c>
      <c r="E7" s="34">
        <v>31</v>
      </c>
      <c r="F7" s="35">
        <v>35.029184877045928</v>
      </c>
      <c r="G7" s="35">
        <v>24.520429413932149</v>
      </c>
      <c r="H7" s="35">
        <f t="shared" si="0"/>
        <v>1085.9047311884237</v>
      </c>
      <c r="I7" s="35">
        <f t="shared" si="1"/>
        <v>705.83807527247541</v>
      </c>
      <c r="J7" s="31">
        <f>(E7*(F7+G7)*(1+(SUM('Cadastro Institucional'!D$3:D$4))))</f>
        <v>1846.0380430203204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26.4" customHeight="1" x14ac:dyDescent="0.25">
      <c r="A8" s="75" t="s">
        <v>27</v>
      </c>
      <c r="B8" s="33" t="s">
        <v>123</v>
      </c>
      <c r="C8" s="61" t="s">
        <v>124</v>
      </c>
      <c r="D8" s="33" t="s">
        <v>125</v>
      </c>
      <c r="E8" s="34">
        <v>1653</v>
      </c>
      <c r="F8" s="35">
        <v>4.980686540471571</v>
      </c>
      <c r="G8" s="35">
        <v>3.4864805783301001</v>
      </c>
      <c r="H8" s="35">
        <f t="shared" si="0"/>
        <v>8233.0748513995077</v>
      </c>
      <c r="I8" s="35">
        <f t="shared" si="1"/>
        <v>5351.4986534096806</v>
      </c>
      <c r="J8" s="31">
        <f>(E8*(F8+G8)*(1+(SUM('Cadastro Institucional'!D$3:D$4))))</f>
        <v>13996.227247379162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26.4" customHeight="1" x14ac:dyDescent="0.25">
      <c r="A9" s="75" t="s">
        <v>27</v>
      </c>
      <c r="B9" s="33" t="s">
        <v>126</v>
      </c>
      <c r="C9" s="61" t="s">
        <v>127</v>
      </c>
      <c r="D9" s="33" t="s">
        <v>125</v>
      </c>
      <c r="E9" s="34">
        <v>3</v>
      </c>
      <c r="F9" s="35">
        <v>7.1011768497812504</v>
      </c>
      <c r="G9" s="35">
        <v>4.9708237948468748</v>
      </c>
      <c r="H9" s="35">
        <f t="shared" si="0"/>
        <v>21.303530549343751</v>
      </c>
      <c r="I9" s="35">
        <f t="shared" si="1"/>
        <v>13.84729485707344</v>
      </c>
      <c r="J9" s="31">
        <f>(E9*(F9+G9)*(1+(SUM('Cadastro Institucional'!D$3:D$4))))</f>
        <v>36.216001933884378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75" t="s">
        <v>27</v>
      </c>
      <c r="B10" s="33" t="s">
        <v>128</v>
      </c>
      <c r="C10" s="61" t="s">
        <v>129</v>
      </c>
      <c r="D10" s="33" t="s">
        <v>125</v>
      </c>
      <c r="E10" s="34">
        <v>3560</v>
      </c>
      <c r="F10" s="35">
        <v>2.6465034092934752</v>
      </c>
      <c r="G10" s="35">
        <v>1.852552386505433</v>
      </c>
      <c r="H10" s="35">
        <f t="shared" si="0"/>
        <v>9421.5521370847709</v>
      </c>
      <c r="I10" s="35">
        <f t="shared" si="1"/>
        <v>6124.0088891051009</v>
      </c>
      <c r="J10" s="31">
        <f>(E10*(F10+G10)*(1+(SUM('Cadastro Institucional'!D$3:D$4))))</f>
        <v>16016.638633044113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75" t="s">
        <v>27</v>
      </c>
      <c r="B11" s="33" t="s">
        <v>130</v>
      </c>
      <c r="C11" s="61" t="s">
        <v>131</v>
      </c>
      <c r="D11" s="33" t="s">
        <v>125</v>
      </c>
      <c r="E11" s="34">
        <v>34</v>
      </c>
      <c r="F11" s="35">
        <v>4.2574185279938508</v>
      </c>
      <c r="G11" s="35">
        <v>2.980192969595695</v>
      </c>
      <c r="H11" s="35">
        <f t="shared" si="0"/>
        <v>144.75222995179092</v>
      </c>
      <c r="I11" s="35">
        <f t="shared" si="1"/>
        <v>94.088949468664097</v>
      </c>
      <c r="J11" s="31">
        <f>(E11*(F11+G11)*(1+(SUM('Cadastro Institucional'!D$3:D$4))))</f>
        <v>246.07879091804455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26.4" customHeight="1" x14ac:dyDescent="0.25">
      <c r="A12" s="75" t="s">
        <v>27</v>
      </c>
      <c r="B12" s="33" t="s">
        <v>132</v>
      </c>
      <c r="C12" s="61" t="s">
        <v>133</v>
      </c>
      <c r="D12" s="33" t="s">
        <v>134</v>
      </c>
      <c r="E12" s="34">
        <v>2914</v>
      </c>
      <c r="F12" s="35">
        <v>3.5834642436396118</v>
      </c>
      <c r="G12" s="35">
        <v>2.5084249705477291</v>
      </c>
      <c r="H12" s="35">
        <f t="shared" si="0"/>
        <v>10442.214805965828</v>
      </c>
      <c r="I12" s="35">
        <f t="shared" si="1"/>
        <v>6787.439623877789</v>
      </c>
      <c r="J12" s="31">
        <f>(E12*(F12+G12)*(1+(SUM('Cadastro Institucional'!D$3:D$4))))</f>
        <v>17751.765170141913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75" t="s">
        <v>27</v>
      </c>
      <c r="B13" s="33" t="s">
        <v>135</v>
      </c>
      <c r="C13" s="61" t="s">
        <v>136</v>
      </c>
      <c r="D13" s="33" t="s">
        <v>137</v>
      </c>
      <c r="E13" s="34">
        <v>55</v>
      </c>
      <c r="F13" s="35">
        <v>42.574185279938511</v>
      </c>
      <c r="G13" s="35">
        <v>29.801929695956961</v>
      </c>
      <c r="H13" s="35">
        <f t="shared" si="0"/>
        <v>2341.580190396618</v>
      </c>
      <c r="I13" s="35">
        <f t="shared" si="1"/>
        <v>1522.0271237578017</v>
      </c>
      <c r="J13" s="31">
        <f>(E13*(F13+G13)*(1+(SUM('Cadastro Institucional'!D$3:D$4))))</f>
        <v>3980.6863236742511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ht="26.4" customHeight="1" x14ac:dyDescent="0.25">
      <c r="A14" s="75" t="s">
        <v>27</v>
      </c>
      <c r="B14" s="33" t="s">
        <v>138</v>
      </c>
      <c r="C14" s="61" t="s">
        <v>139</v>
      </c>
      <c r="D14" s="33" t="s">
        <v>125</v>
      </c>
      <c r="E14" s="34">
        <v>3829</v>
      </c>
      <c r="F14" s="35">
        <v>1.430098115580946</v>
      </c>
      <c r="G14" s="35">
        <v>1.001068680906662</v>
      </c>
      <c r="H14" s="35">
        <f t="shared" si="0"/>
        <v>5475.8456845594419</v>
      </c>
      <c r="I14" s="35">
        <f t="shared" si="1"/>
        <v>3559.2996949636372</v>
      </c>
      <c r="J14" s="31">
        <f>(E14*(F14+G14)*(1+(SUM('Cadastro Institucional'!D$3:D$4))))</f>
        <v>9308.9376637510504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26.4" customHeight="1" x14ac:dyDescent="0.25">
      <c r="A15" s="75" t="s">
        <v>27</v>
      </c>
      <c r="B15" s="33" t="s">
        <v>140</v>
      </c>
      <c r="C15" s="61" t="s">
        <v>141</v>
      </c>
      <c r="D15" s="33" t="s">
        <v>125</v>
      </c>
      <c r="E15" s="34">
        <v>2922</v>
      </c>
      <c r="F15" s="35">
        <v>1.364346478082971</v>
      </c>
      <c r="G15" s="35">
        <v>0.95504253465807998</v>
      </c>
      <c r="H15" s="35">
        <f t="shared" si="0"/>
        <v>3986.6204089584412</v>
      </c>
      <c r="I15" s="35">
        <f t="shared" si="1"/>
        <v>2591.3032658229868</v>
      </c>
      <c r="J15" s="31">
        <f>(E15*(F15+G15)*(1+(SUM('Cadastro Institucional'!D$3:D$4))))</f>
        <v>6777.2546952293515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26.4" customHeight="1" x14ac:dyDescent="0.25">
      <c r="A16" s="75" t="s">
        <v>27</v>
      </c>
      <c r="B16" s="33" t="s">
        <v>142</v>
      </c>
      <c r="C16" s="61" t="s">
        <v>143</v>
      </c>
      <c r="D16" s="33" t="s">
        <v>125</v>
      </c>
      <c r="E16" s="34">
        <v>68</v>
      </c>
      <c r="F16" s="35">
        <v>22.930883577418619</v>
      </c>
      <c r="G16" s="35">
        <v>16.05161850419303</v>
      </c>
      <c r="H16" s="35">
        <f t="shared" si="0"/>
        <v>1559.3000832644661</v>
      </c>
      <c r="I16" s="35">
        <f t="shared" si="1"/>
        <v>1013.545054121903</v>
      </c>
      <c r="J16" s="31">
        <f>(E16*(F16+G16)*(1+(SUM('Cadastro Institucional'!D$3:D$4))))</f>
        <v>2650.8101415495921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26.4" customHeight="1" x14ac:dyDescent="0.25">
      <c r="A17" s="75" t="s">
        <v>27</v>
      </c>
      <c r="B17" s="33" t="s">
        <v>144</v>
      </c>
      <c r="C17" s="61" t="s">
        <v>145</v>
      </c>
      <c r="D17" s="33" t="s">
        <v>125</v>
      </c>
      <c r="E17" s="34">
        <v>204</v>
      </c>
      <c r="F17" s="35">
        <v>1.9232353968157549</v>
      </c>
      <c r="G17" s="35">
        <v>1.3462647777710279</v>
      </c>
      <c r="H17" s="35">
        <f t="shared" si="0"/>
        <v>392.34002095041399</v>
      </c>
      <c r="I17" s="35">
        <f t="shared" si="1"/>
        <v>255.02101361776911</v>
      </c>
      <c r="J17" s="31">
        <f>(E17*(F17+G17)*(1+(SUM('Cadastro Institucional'!D$3:D$4))))</f>
        <v>666.97803561570379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75" t="s">
        <v>27</v>
      </c>
      <c r="B18" s="33" t="s">
        <v>146</v>
      </c>
      <c r="C18" s="61" t="s">
        <v>147</v>
      </c>
      <c r="D18" s="33" t="s">
        <v>125</v>
      </c>
      <c r="E18" s="34">
        <v>6</v>
      </c>
      <c r="F18" s="35">
        <v>5.4245100935828976</v>
      </c>
      <c r="G18" s="35">
        <v>3.7971570655080291</v>
      </c>
      <c r="H18" s="35">
        <f t="shared" si="0"/>
        <v>32.547060561497389</v>
      </c>
      <c r="I18" s="35">
        <f t="shared" si="1"/>
        <v>21.155589364973302</v>
      </c>
      <c r="J18" s="31">
        <f>(E18*(F18+G18)*(1+(SUM('Cadastro Institucional'!D$3:D$4))))</f>
        <v>55.330002954545563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75" t="s">
        <v>27</v>
      </c>
      <c r="B19" s="33" t="s">
        <v>148</v>
      </c>
      <c r="C19" s="61" t="s">
        <v>149</v>
      </c>
      <c r="D19" s="33" t="s">
        <v>125</v>
      </c>
      <c r="E19" s="34">
        <v>907</v>
      </c>
      <c r="F19" s="35">
        <v>7.1833663966537182</v>
      </c>
      <c r="G19" s="35">
        <v>5.0283564776576029</v>
      </c>
      <c r="H19" s="35">
        <f t="shared" si="0"/>
        <v>6515.3133217649229</v>
      </c>
      <c r="I19" s="35">
        <f t="shared" si="1"/>
        <v>4234.9536591471997</v>
      </c>
      <c r="J19" s="31">
        <f>(E19*(F19+G19)*(1+(SUM('Cadastro Institucional'!D$3:D$4))))</f>
        <v>11076.032647000367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ht="26.4" customHeight="1" x14ac:dyDescent="0.25">
      <c r="A20" s="76" t="s">
        <v>29</v>
      </c>
      <c r="B20" s="33" t="s">
        <v>150</v>
      </c>
      <c r="C20" s="61" t="s">
        <v>151</v>
      </c>
      <c r="D20" s="33" t="s">
        <v>152</v>
      </c>
      <c r="E20" s="34">
        <v>3327</v>
      </c>
      <c r="F20" s="35">
        <v>2.054738671811704</v>
      </c>
      <c r="G20" s="35">
        <v>1.4383170702681931</v>
      </c>
      <c r="H20" s="35">
        <f t="shared" si="0"/>
        <v>6836.1155611175391</v>
      </c>
      <c r="I20" s="35">
        <f t="shared" si="1"/>
        <v>4443.4751147264005</v>
      </c>
      <c r="J20" s="31">
        <f>(E20*(F20+G20)*(1+(SUM('Cadastro Institucional'!D$3:D$4))))</f>
        <v>11621.396453899817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ht="26.4" customHeight="1" x14ac:dyDescent="0.25">
      <c r="A21" s="76" t="s">
        <v>29</v>
      </c>
      <c r="B21" s="33" t="s">
        <v>153</v>
      </c>
      <c r="C21" s="61" t="s">
        <v>154</v>
      </c>
      <c r="D21" s="33" t="s">
        <v>125</v>
      </c>
      <c r="E21" s="34">
        <v>1109</v>
      </c>
      <c r="F21" s="35">
        <v>2.1698040374331602</v>
      </c>
      <c r="G21" s="35">
        <v>1.518862826203212</v>
      </c>
      <c r="H21" s="35">
        <f t="shared" si="0"/>
        <v>2406.3126775133746</v>
      </c>
      <c r="I21" s="35">
        <f t="shared" si="1"/>
        <v>1564.1032403836937</v>
      </c>
      <c r="J21" s="31">
        <f>(E21*(F21+G21)*(1+(SUM('Cadastro Institucional'!D$3:D$4))))</f>
        <v>4090.7315517727366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76" t="s">
        <v>29</v>
      </c>
      <c r="B22" s="33" t="s">
        <v>155</v>
      </c>
      <c r="C22" s="61" t="s">
        <v>136</v>
      </c>
      <c r="D22" s="33" t="s">
        <v>137</v>
      </c>
      <c r="E22" s="34">
        <v>30</v>
      </c>
      <c r="F22" s="35">
        <v>42.574185279938511</v>
      </c>
      <c r="G22" s="31">
        <v>29.801929695956961</v>
      </c>
      <c r="H22" s="31">
        <f t="shared" si="0"/>
        <v>1277.2255583981553</v>
      </c>
      <c r="I22" s="31">
        <f t="shared" si="1"/>
        <v>830.19661295880098</v>
      </c>
      <c r="J22" s="31">
        <f>(E22*(F22+G22)*(1+(SUM('Cadastro Institucional'!D$3:D$4))))</f>
        <v>2171.2834492768643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76" t="s">
        <v>29</v>
      </c>
      <c r="B23" s="33" t="s">
        <v>156</v>
      </c>
      <c r="C23" s="61" t="s">
        <v>157</v>
      </c>
      <c r="D23" s="33" t="s">
        <v>125</v>
      </c>
      <c r="E23" s="34">
        <v>1648</v>
      </c>
      <c r="F23" s="35">
        <v>3.731405428010055</v>
      </c>
      <c r="G23" s="35">
        <v>2.6119837996070379</v>
      </c>
      <c r="H23" s="35">
        <f t="shared" si="0"/>
        <v>6149.3561453605707</v>
      </c>
      <c r="I23" s="35">
        <f t="shared" si="1"/>
        <v>3997.081494484371</v>
      </c>
      <c r="J23" s="31">
        <f>(E23*(F23+G23)*(1+(SUM('Cadastro Institucional'!D$3:D$4))))</f>
        <v>10453.905447112969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76" t="s">
        <v>29</v>
      </c>
      <c r="B24" s="33" t="s">
        <v>158</v>
      </c>
      <c r="C24" s="61" t="s">
        <v>159</v>
      </c>
      <c r="D24" s="33" t="s">
        <v>125</v>
      </c>
      <c r="E24" s="34">
        <v>25</v>
      </c>
      <c r="F24" s="35">
        <v>5.9669611029411884</v>
      </c>
      <c r="G24" s="35">
        <v>4.1768727720588306</v>
      </c>
      <c r="H24" s="35">
        <f t="shared" si="0"/>
        <v>149.17402757352971</v>
      </c>
      <c r="I24" s="35">
        <f t="shared" si="1"/>
        <v>96.963117922794311</v>
      </c>
      <c r="J24" s="31">
        <f>(E24*(F24+G24)*(1+(SUM('Cadastro Institucional'!D$3:D$4))))</f>
        <v>253.59584687500049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76" t="s">
        <v>29</v>
      </c>
      <c r="B25" s="33" t="s">
        <v>160</v>
      </c>
      <c r="C25" s="61" t="s">
        <v>147</v>
      </c>
      <c r="D25" s="33" t="s">
        <v>125</v>
      </c>
      <c r="E25" s="34">
        <v>45</v>
      </c>
      <c r="F25" s="35">
        <v>5.4245100935828976</v>
      </c>
      <c r="G25" s="35">
        <v>3.7971570655080291</v>
      </c>
      <c r="H25" s="35">
        <f t="shared" si="0"/>
        <v>244.10295421123038</v>
      </c>
      <c r="I25" s="35">
        <f t="shared" si="1"/>
        <v>158.66692023729976</v>
      </c>
      <c r="J25" s="31">
        <f>(E25*(F25+G25)*(1+(SUM('Cadastro Institucional'!D$3:D$4))))</f>
        <v>414.97502215909174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ht="26.4" customHeight="1" x14ac:dyDescent="0.25">
      <c r="A26" s="76" t="s">
        <v>29</v>
      </c>
      <c r="B26" s="33" t="s">
        <v>161</v>
      </c>
      <c r="C26" s="61" t="s">
        <v>162</v>
      </c>
      <c r="D26" s="33" t="s">
        <v>125</v>
      </c>
      <c r="E26" s="34">
        <v>52</v>
      </c>
      <c r="F26" s="35">
        <v>78.737585903824495</v>
      </c>
      <c r="G26" s="35">
        <v>55.116310132677143</v>
      </c>
      <c r="H26" s="35">
        <f t="shared" si="0"/>
        <v>4094.3544669988737</v>
      </c>
      <c r="I26" s="35">
        <f t="shared" si="1"/>
        <v>2661.3304035492679</v>
      </c>
      <c r="J26" s="31">
        <f>(E26*(F26+G26)*(1+(SUM('Cadastro Institucional'!D$3:D$4))))</f>
        <v>6960.4025938980849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ht="26.4" customHeight="1" x14ac:dyDescent="0.25">
      <c r="A27" s="76" t="s">
        <v>29</v>
      </c>
      <c r="B27" s="33" t="s">
        <v>163</v>
      </c>
      <c r="C27" s="61" t="s">
        <v>164</v>
      </c>
      <c r="D27" s="33" t="s">
        <v>125</v>
      </c>
      <c r="E27" s="34">
        <v>4</v>
      </c>
      <c r="F27" s="35">
        <v>78.737585903824495</v>
      </c>
      <c r="G27" s="35">
        <v>55.116310132677143</v>
      </c>
      <c r="H27" s="35">
        <f t="shared" si="0"/>
        <v>314.95034361529798</v>
      </c>
      <c r="I27" s="35">
        <f t="shared" si="1"/>
        <v>204.7177233499437</v>
      </c>
      <c r="J27" s="31">
        <f>(E27*(F27+G27)*(1+(SUM('Cadastro Institucional'!D$3:D$4))))</f>
        <v>535.41558414600649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ht="26.4" customHeight="1" x14ac:dyDescent="0.25">
      <c r="A28" s="76" t="s">
        <v>29</v>
      </c>
      <c r="B28" s="33" t="s">
        <v>165</v>
      </c>
      <c r="C28" s="61" t="s">
        <v>166</v>
      </c>
      <c r="D28" s="33" t="s">
        <v>125</v>
      </c>
      <c r="E28" s="34">
        <v>26</v>
      </c>
      <c r="F28" s="35">
        <v>96.161769840787755</v>
      </c>
      <c r="G28" s="35">
        <v>67.313238888551425</v>
      </c>
      <c r="H28" s="35">
        <f t="shared" si="0"/>
        <v>2500.2060158604818</v>
      </c>
      <c r="I28" s="35">
        <f t="shared" si="1"/>
        <v>1625.1339103093133</v>
      </c>
      <c r="J28" s="31">
        <f>(E28*(F28+G28)*(1+(SUM('Cadastro Institucional'!D$3:D$4))))</f>
        <v>4250.3502269628189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ht="26.4" customHeight="1" x14ac:dyDescent="0.25">
      <c r="A29" s="76" t="s">
        <v>29</v>
      </c>
      <c r="B29" s="33" t="s">
        <v>167</v>
      </c>
      <c r="C29" s="61" t="s">
        <v>168</v>
      </c>
      <c r="D29" s="33" t="s">
        <v>125</v>
      </c>
      <c r="E29" s="34">
        <v>2</v>
      </c>
      <c r="F29" s="35">
        <v>254.78759530465129</v>
      </c>
      <c r="G29" s="35">
        <v>178.3513167132559</v>
      </c>
      <c r="H29" s="35">
        <f t="shared" si="0"/>
        <v>509.57519060930258</v>
      </c>
      <c r="I29" s="35">
        <f t="shared" si="1"/>
        <v>331.22387389604671</v>
      </c>
      <c r="J29" s="31">
        <f>(E29*(F29+G29)*(1+(SUM('Cadastro Institucional'!D$3:D$4))))</f>
        <v>866.27782403581432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ht="26.4" customHeight="1" x14ac:dyDescent="0.25">
      <c r="A30" s="76" t="s">
        <v>31</v>
      </c>
      <c r="B30" s="33" t="s">
        <v>169</v>
      </c>
      <c r="C30" s="61" t="s">
        <v>170</v>
      </c>
      <c r="D30" s="33" t="s">
        <v>152</v>
      </c>
      <c r="E30" s="34">
        <v>100</v>
      </c>
      <c r="F30" s="35">
        <v>6.4732487116755939</v>
      </c>
      <c r="G30" s="35">
        <v>4.5312740981729158</v>
      </c>
      <c r="H30" s="35">
        <f t="shared" si="0"/>
        <v>647.32487116755942</v>
      </c>
      <c r="I30" s="35">
        <f t="shared" si="1"/>
        <v>420.76116625891365</v>
      </c>
      <c r="J30" s="31">
        <f>(E30*(F30+G30)*(1+(SUM('Cadastro Institucional'!D$3:D$4))))</f>
        <v>1100.4522809848509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ht="26.4" customHeight="1" x14ac:dyDescent="0.25">
      <c r="A31" s="76" t="s">
        <v>31</v>
      </c>
      <c r="B31" s="33" t="s">
        <v>171</v>
      </c>
      <c r="C31" s="61" t="s">
        <v>172</v>
      </c>
      <c r="D31" s="33" t="s">
        <v>152</v>
      </c>
      <c r="E31" s="34">
        <v>39820</v>
      </c>
      <c r="F31" s="35">
        <v>3.8135949748825229</v>
      </c>
      <c r="G31" s="35">
        <v>2.669516482417766</v>
      </c>
      <c r="H31" s="35">
        <f t="shared" si="0"/>
        <v>151857.35189982207</v>
      </c>
      <c r="I31" s="35">
        <f t="shared" si="1"/>
        <v>98707.278734884341</v>
      </c>
      <c r="J31" s="31">
        <f>(E31*(F31+G31)*(1+(SUM('Cadastro Institucional'!D$3:D$4))))</f>
        <v>258157.49822969752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ht="26.4" customHeight="1" x14ac:dyDescent="0.25">
      <c r="A32" s="76" t="s">
        <v>31</v>
      </c>
      <c r="B32" s="33" t="s">
        <v>173</v>
      </c>
      <c r="C32" s="61" t="s">
        <v>174</v>
      </c>
      <c r="D32" s="33" t="s">
        <v>152</v>
      </c>
      <c r="E32" s="34">
        <v>190</v>
      </c>
      <c r="F32" s="35">
        <v>6.0655885591881509</v>
      </c>
      <c r="G32" s="35">
        <v>4.2459119914317052</v>
      </c>
      <c r="H32" s="35">
        <f t="shared" si="0"/>
        <v>1152.4618262457486</v>
      </c>
      <c r="I32" s="35">
        <f t="shared" si="1"/>
        <v>749.10018705973664</v>
      </c>
      <c r="J32" s="31">
        <f>(E32*(F32+G32)*(1+(SUM('Cadastro Institucional'!D$3:D$4))))</f>
        <v>1959.1851046177726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ht="26.4" customHeight="1" x14ac:dyDescent="0.25">
      <c r="A33" s="76" t="s">
        <v>31</v>
      </c>
      <c r="B33" s="33" t="s">
        <v>175</v>
      </c>
      <c r="C33" s="61" t="s">
        <v>176</v>
      </c>
      <c r="D33" s="33" t="s">
        <v>152</v>
      </c>
      <c r="E33" s="34">
        <v>1330</v>
      </c>
      <c r="F33" s="35">
        <v>8.9093468809755496</v>
      </c>
      <c r="G33" s="35">
        <v>6.236542816682884</v>
      </c>
      <c r="H33" s="35">
        <f t="shared" si="0"/>
        <v>11849.431351697482</v>
      </c>
      <c r="I33" s="35">
        <f t="shared" si="1"/>
        <v>7702.1303786033632</v>
      </c>
      <c r="J33" s="31">
        <f>(E33*(F33+G33)*(1+(SUM('Cadastro Institucional'!D$3:D$4))))</f>
        <v>20144.033297885715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ht="26.4" customHeight="1" x14ac:dyDescent="0.25">
      <c r="A34" s="76" t="s">
        <v>31</v>
      </c>
      <c r="B34" s="33" t="s">
        <v>177</v>
      </c>
      <c r="C34" s="61" t="s">
        <v>178</v>
      </c>
      <c r="D34" s="33" t="s">
        <v>152</v>
      </c>
      <c r="E34" s="34">
        <v>170</v>
      </c>
      <c r="F34" s="35">
        <v>8.9093468809755496</v>
      </c>
      <c r="G34" s="35">
        <v>6.236542816682884</v>
      </c>
      <c r="H34" s="35">
        <f t="shared" si="0"/>
        <v>1514.5889697658433</v>
      </c>
      <c r="I34" s="35">
        <f t="shared" si="1"/>
        <v>984.4828303477982</v>
      </c>
      <c r="J34" s="31">
        <f>(E34*(F34+G34)*(1+(SUM('Cadastro Institucional'!D$3:D$4))))</f>
        <v>2574.8012486019334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76" t="s">
        <v>31</v>
      </c>
      <c r="B35" s="33" t="s">
        <v>179</v>
      </c>
      <c r="C35" s="61" t="s">
        <v>180</v>
      </c>
      <c r="D35" s="33" t="s">
        <v>181</v>
      </c>
      <c r="E35" s="34">
        <v>135</v>
      </c>
      <c r="F35" s="35">
        <v>37.807191561335358</v>
      </c>
      <c r="G35" s="35">
        <v>26.465034092934751</v>
      </c>
      <c r="H35" s="35">
        <f t="shared" si="0"/>
        <v>5103.9708607802731</v>
      </c>
      <c r="I35" s="35">
        <f t="shared" si="1"/>
        <v>3317.5810595071775</v>
      </c>
      <c r="J35" s="31">
        <f>(E35*(F35+G35)*(1+(SUM('Cadastro Institucional'!D$3:D$4))))</f>
        <v>8676.7504633264634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76" t="s">
        <v>31</v>
      </c>
      <c r="B36" s="33" t="s">
        <v>182</v>
      </c>
      <c r="C36" s="61" t="s">
        <v>183</v>
      </c>
      <c r="D36" s="33" t="s">
        <v>181</v>
      </c>
      <c r="E36" s="34">
        <v>12</v>
      </c>
      <c r="F36" s="35">
        <v>52.436930904634693</v>
      </c>
      <c r="G36" s="35">
        <v>36.705851633244279</v>
      </c>
      <c r="H36" s="35">
        <f t="shared" si="0"/>
        <v>629.24317085561631</v>
      </c>
      <c r="I36" s="35">
        <f t="shared" si="1"/>
        <v>409.00806105615061</v>
      </c>
      <c r="J36" s="31">
        <f>(E36*(F36+G36)*(1+(SUM('Cadastro Institucional'!D$3:D$4))))</f>
        <v>1069.7133904545476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76" t="s">
        <v>31</v>
      </c>
      <c r="B37" s="33" t="s">
        <v>184</v>
      </c>
      <c r="C37" s="61" t="s">
        <v>185</v>
      </c>
      <c r="D37" s="33" t="s">
        <v>125</v>
      </c>
      <c r="E37" s="34">
        <v>2991</v>
      </c>
      <c r="F37" s="35">
        <v>0.41094773436234078</v>
      </c>
      <c r="G37" s="35">
        <v>0.28766341405363849</v>
      </c>
      <c r="H37" s="35">
        <f t="shared" si="0"/>
        <v>1229.1446734777612</v>
      </c>
      <c r="I37" s="35">
        <f t="shared" si="1"/>
        <v>798.9440377605448</v>
      </c>
      <c r="J37" s="31">
        <f>(E37*(F37+G37)*(1+(SUM('Cadastro Institucional'!D$3:D$4))))</f>
        <v>2089.545944912194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ht="26.4" customHeight="1" x14ac:dyDescent="0.25">
      <c r="A38" s="76" t="s">
        <v>31</v>
      </c>
      <c r="B38" s="33" t="s">
        <v>186</v>
      </c>
      <c r="C38" s="61" t="s">
        <v>187</v>
      </c>
      <c r="D38" s="33" t="s">
        <v>125</v>
      </c>
      <c r="E38" s="34">
        <v>2991</v>
      </c>
      <c r="F38" s="35">
        <v>1.6109151187003761</v>
      </c>
      <c r="G38" s="31">
        <v>1.1276405830902629</v>
      </c>
      <c r="H38" s="31">
        <f t="shared" ref="H38:H58" si="2">F38*E38</f>
        <v>4818.2471200328246</v>
      </c>
      <c r="I38" s="31">
        <f t="shared" ref="I38:I58" si="3">(E38*F38)*0.65</f>
        <v>3131.8606280213362</v>
      </c>
      <c r="J38" s="31">
        <f>(E38*(F38+G38)*(1+(SUM('Cadastro Institucional'!D$3:D$4))))</f>
        <v>8191.0201040558004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ht="26.4" customHeight="1" x14ac:dyDescent="0.25">
      <c r="A39" s="76" t="s">
        <v>33</v>
      </c>
      <c r="B39" s="33" t="s">
        <v>188</v>
      </c>
      <c r="C39" s="61" t="s">
        <v>189</v>
      </c>
      <c r="D39" s="33" t="s">
        <v>125</v>
      </c>
      <c r="E39" s="34">
        <v>264</v>
      </c>
      <c r="F39" s="35">
        <v>26.38284454606228</v>
      </c>
      <c r="G39" s="35">
        <v>18.467991182243601</v>
      </c>
      <c r="H39" s="35">
        <f t="shared" si="2"/>
        <v>6965.0709601604422</v>
      </c>
      <c r="I39" s="35">
        <f t="shared" si="3"/>
        <v>4527.2961241042876</v>
      </c>
      <c r="J39" s="31">
        <f>(E39*(F39+G39)*(1+(SUM('Cadastro Institucional'!D$3:D$4))))</f>
        <v>11840.620632272752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ht="26.4" customHeight="1" x14ac:dyDescent="0.25">
      <c r="A40" s="76" t="s">
        <v>33</v>
      </c>
      <c r="B40" s="33" t="s">
        <v>190</v>
      </c>
      <c r="C40" s="61" t="s">
        <v>191</v>
      </c>
      <c r="D40" s="33" t="s">
        <v>125</v>
      </c>
      <c r="E40" s="34">
        <v>59</v>
      </c>
      <c r="F40" s="35">
        <v>47.258989451669187</v>
      </c>
      <c r="G40" s="35">
        <v>33.081292616168433</v>
      </c>
      <c r="H40" s="35">
        <f t="shared" si="2"/>
        <v>2788.280377648482</v>
      </c>
      <c r="I40" s="35">
        <f t="shared" si="3"/>
        <v>1812.3822454715134</v>
      </c>
      <c r="J40" s="31">
        <f>(E40*(F40+G40)*(1+(SUM('Cadastro Institucional'!D$3:D$4))))</f>
        <v>4740.0766420024192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ht="26.4" customHeight="1" x14ac:dyDescent="0.25">
      <c r="A41" s="76" t="s">
        <v>33</v>
      </c>
      <c r="B41" s="33" t="s">
        <v>192</v>
      </c>
      <c r="C41" s="61" t="s">
        <v>193</v>
      </c>
      <c r="D41" s="33" t="s">
        <v>125</v>
      </c>
      <c r="E41" s="34">
        <v>30</v>
      </c>
      <c r="F41" s="35">
        <v>66.16258523233688</v>
      </c>
      <c r="G41" s="35">
        <v>46.313809662635812</v>
      </c>
      <c r="H41" s="35">
        <f t="shared" si="2"/>
        <v>1984.8775569701065</v>
      </c>
      <c r="I41" s="35">
        <f t="shared" si="3"/>
        <v>1290.1704120305692</v>
      </c>
      <c r="J41" s="31">
        <f>(E41*(F41+G41)*(1+(SUM('Cadastro Institucional'!D$3:D$4))))</f>
        <v>3374.2918468491807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ht="26.4" customHeight="1" x14ac:dyDescent="0.25">
      <c r="A42" s="76" t="s">
        <v>33</v>
      </c>
      <c r="B42" s="33" t="s">
        <v>194</v>
      </c>
      <c r="C42" s="61" t="s">
        <v>195</v>
      </c>
      <c r="D42" s="33" t="s">
        <v>125</v>
      </c>
      <c r="E42" s="34">
        <v>52</v>
      </c>
      <c r="F42" s="35">
        <v>34.273041045819227</v>
      </c>
      <c r="G42" s="35">
        <v>23.991128732073459</v>
      </c>
      <c r="H42" s="35">
        <f t="shared" si="2"/>
        <v>1782.1981343825998</v>
      </c>
      <c r="I42" s="35">
        <f t="shared" si="3"/>
        <v>1158.4287873486899</v>
      </c>
      <c r="J42" s="31">
        <f>(E42*(F42+G42)*(1+(SUM('Cadastro Institucional'!D$3:D$4))))</f>
        <v>3029.73682845042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ht="26.4" customHeight="1" x14ac:dyDescent="0.25">
      <c r="A43" s="76" t="s">
        <v>33</v>
      </c>
      <c r="B43" s="33" t="s">
        <v>196</v>
      </c>
      <c r="C43" s="61" t="s">
        <v>197</v>
      </c>
      <c r="D43" s="33" t="s">
        <v>125</v>
      </c>
      <c r="E43" s="34">
        <v>52</v>
      </c>
      <c r="F43" s="35">
        <v>55.165623860800643</v>
      </c>
      <c r="G43" s="35">
        <v>38.61593670256044</v>
      </c>
      <c r="H43" s="35">
        <f t="shared" si="2"/>
        <v>2868.6124407616335</v>
      </c>
      <c r="I43" s="35">
        <f t="shared" si="3"/>
        <v>1864.5980864950618</v>
      </c>
      <c r="J43" s="31">
        <f>(E43*(F43+G43)*(1+(SUM('Cadastro Institucional'!D$3:D$4))))</f>
        <v>4876.6411492947764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ht="26.4" customHeight="1" x14ac:dyDescent="0.25">
      <c r="A44" s="76" t="s">
        <v>33</v>
      </c>
      <c r="B44" s="33" t="s">
        <v>198</v>
      </c>
      <c r="C44" s="61" t="s">
        <v>199</v>
      </c>
      <c r="D44" s="33" t="s">
        <v>125</v>
      </c>
      <c r="E44" s="34">
        <v>26</v>
      </c>
      <c r="F44" s="35">
        <v>74.036343822719317</v>
      </c>
      <c r="G44" s="35">
        <v>51.825440675903522</v>
      </c>
      <c r="H44" s="35">
        <f t="shared" si="2"/>
        <v>1924.9449393907023</v>
      </c>
      <c r="I44" s="35">
        <f t="shared" si="3"/>
        <v>1251.2142106039566</v>
      </c>
      <c r="J44" s="31">
        <f>(E44*(F44+G44)*(1+(SUM('Cadastro Institucional'!D$3:D$4))))</f>
        <v>3272.4063969641938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ht="26.4" customHeight="1" x14ac:dyDescent="0.25">
      <c r="A45" s="76" t="s">
        <v>33</v>
      </c>
      <c r="B45" s="33" t="s">
        <v>200</v>
      </c>
      <c r="C45" s="61" t="s">
        <v>201</v>
      </c>
      <c r="D45" s="33" t="s">
        <v>125</v>
      </c>
      <c r="E45" s="34">
        <v>31</v>
      </c>
      <c r="F45" s="35">
        <v>47.916505826648937</v>
      </c>
      <c r="G45" s="35">
        <v>33.541554078654251</v>
      </c>
      <c r="H45" s="35">
        <f t="shared" si="2"/>
        <v>1485.411680626117</v>
      </c>
      <c r="I45" s="35">
        <f t="shared" si="3"/>
        <v>965.51759240697606</v>
      </c>
      <c r="J45" s="31">
        <f>(E45*(F45+G45)*(1+(SUM('Cadastro Institucional'!D$3:D$4))))</f>
        <v>2525.1998570643987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ht="26.4" customHeight="1" x14ac:dyDescent="0.25">
      <c r="A46" s="76" t="s">
        <v>33</v>
      </c>
      <c r="B46" s="33" t="s">
        <v>202</v>
      </c>
      <c r="C46" s="61" t="s">
        <v>203</v>
      </c>
      <c r="D46" s="33" t="s">
        <v>125</v>
      </c>
      <c r="E46" s="34">
        <v>57</v>
      </c>
      <c r="F46" s="35">
        <v>29.916995061578412</v>
      </c>
      <c r="G46" s="35">
        <v>20.941896543104889</v>
      </c>
      <c r="H46" s="35">
        <f t="shared" si="2"/>
        <v>1705.2687185099694</v>
      </c>
      <c r="I46" s="35">
        <f t="shared" si="3"/>
        <v>1108.4246670314801</v>
      </c>
      <c r="J46" s="31">
        <f>(E46*(F46+G46)*(1+(SUM('Cadastro Institucional'!D$3:D$4))))</f>
        <v>2898.956821466948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ht="26.4" customHeight="1" x14ac:dyDescent="0.25">
      <c r="A47" s="76" t="s">
        <v>33</v>
      </c>
      <c r="B47" s="33" t="s">
        <v>204</v>
      </c>
      <c r="C47" s="61" t="s">
        <v>205</v>
      </c>
      <c r="D47" s="33" t="s">
        <v>125</v>
      </c>
      <c r="E47" s="34">
        <v>52</v>
      </c>
      <c r="F47" s="35">
        <v>161.66683869814489</v>
      </c>
      <c r="G47" s="35">
        <v>113.1667870887014</v>
      </c>
      <c r="H47" s="35">
        <f t="shared" si="2"/>
        <v>8406.6756123035339</v>
      </c>
      <c r="I47" s="35">
        <f t="shared" si="3"/>
        <v>5464.339147997297</v>
      </c>
      <c r="J47" s="31">
        <f>(E47*(F47+G47)*(1+(SUM('Cadastro Institucional'!D$3:D$4))))</f>
        <v>14291.348540916006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ht="26.4" customHeight="1" x14ac:dyDescent="0.25">
      <c r="A48" s="76" t="s">
        <v>33</v>
      </c>
      <c r="B48" s="33" t="s">
        <v>206</v>
      </c>
      <c r="C48" s="61" t="s">
        <v>207</v>
      </c>
      <c r="D48" s="33" t="s">
        <v>125</v>
      </c>
      <c r="E48" s="34">
        <v>719</v>
      </c>
      <c r="F48" s="35">
        <v>27.69787729602178</v>
      </c>
      <c r="G48" s="35">
        <v>19.38851410721524</v>
      </c>
      <c r="H48" s="35">
        <f t="shared" si="2"/>
        <v>19914.773775839658</v>
      </c>
      <c r="I48" s="35">
        <f t="shared" si="3"/>
        <v>12944.602954295779</v>
      </c>
      <c r="J48" s="31">
        <f>(E48*(F48+G48)*(1+(SUM('Cadastro Institucional'!D$3:D$4))))</f>
        <v>33855.115418927417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ht="26.4" customHeight="1" x14ac:dyDescent="0.25">
      <c r="A49" s="76" t="s">
        <v>33</v>
      </c>
      <c r="B49" s="33" t="s">
        <v>208</v>
      </c>
      <c r="C49" s="61" t="s">
        <v>209</v>
      </c>
      <c r="D49" s="33" t="s">
        <v>125</v>
      </c>
      <c r="E49" s="34">
        <v>189</v>
      </c>
      <c r="F49" s="35">
        <v>60.327127404391639</v>
      </c>
      <c r="G49" s="35">
        <v>42.228989183074148</v>
      </c>
      <c r="H49" s="35">
        <f t="shared" si="2"/>
        <v>11401.827079430021</v>
      </c>
      <c r="I49" s="35">
        <f t="shared" si="3"/>
        <v>7411.1876016295137</v>
      </c>
      <c r="J49" s="31">
        <f>(E49*(F49+G49)*(1+(SUM('Cadastro Institucional'!D$3:D$4))))</f>
        <v>19383.106035031036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ht="26.4" customHeight="1" x14ac:dyDescent="0.25">
      <c r="A50" s="76" t="s">
        <v>33</v>
      </c>
      <c r="B50" s="33" t="s">
        <v>210</v>
      </c>
      <c r="C50" s="61" t="s">
        <v>211</v>
      </c>
      <c r="D50" s="33" t="s">
        <v>125</v>
      </c>
      <c r="E50" s="34">
        <v>52</v>
      </c>
      <c r="F50" s="35">
        <v>30.821080077175559</v>
      </c>
      <c r="G50" s="35">
        <v>21.574756054022892</v>
      </c>
      <c r="H50" s="35">
        <f t="shared" si="2"/>
        <v>1602.696164013129</v>
      </c>
      <c r="I50" s="35">
        <f t="shared" si="3"/>
        <v>1041.7525066085338</v>
      </c>
      <c r="J50" s="31">
        <f>(E50*(F50+G50)*(1+(SUM('Cadastro Institucional'!D$3:D$4))))</f>
        <v>2724.5834788223192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1:30" ht="26.4" customHeight="1" x14ac:dyDescent="0.25">
      <c r="A51" s="76" t="s">
        <v>33</v>
      </c>
      <c r="B51" s="33" t="s">
        <v>212</v>
      </c>
      <c r="C51" s="61" t="s">
        <v>213</v>
      </c>
      <c r="D51" s="33" t="s">
        <v>125</v>
      </c>
      <c r="E51" s="34">
        <v>26</v>
      </c>
      <c r="F51" s="35">
        <v>109.6408555278725</v>
      </c>
      <c r="G51" s="35">
        <v>76.748598869510772</v>
      </c>
      <c r="H51" s="35">
        <f t="shared" si="2"/>
        <v>2850.6622437246851</v>
      </c>
      <c r="I51" s="35">
        <f t="shared" si="3"/>
        <v>1852.9304584210454</v>
      </c>
      <c r="J51" s="31">
        <f>(E51*(F51+G51)*(1+(SUM('Cadastro Institucional'!D$3:D$4))))</f>
        <v>4846.1258143319656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 x14ac:dyDescent="0.25">
      <c r="A52" s="76" t="s">
        <v>33</v>
      </c>
      <c r="B52" s="33" t="s">
        <v>214</v>
      </c>
      <c r="C52" s="61" t="s">
        <v>215</v>
      </c>
      <c r="D52" s="33" t="s">
        <v>125</v>
      </c>
      <c r="E52" s="34">
        <v>45</v>
      </c>
      <c r="F52" s="35">
        <v>15.94477209325882</v>
      </c>
      <c r="G52" s="35">
        <v>11.16134046528118</v>
      </c>
      <c r="H52" s="35">
        <f t="shared" si="2"/>
        <v>717.51474419664692</v>
      </c>
      <c r="I52" s="35">
        <f t="shared" si="3"/>
        <v>466.38458372782048</v>
      </c>
      <c r="J52" s="31">
        <f>(E52*(F52+G52)*(1+(SUM('Cadastro Institucional'!D$3:D$4))))</f>
        <v>1219.7750651342999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 ht="26.4" customHeight="1" x14ac:dyDescent="0.25">
      <c r="A53" s="76" t="s">
        <v>33</v>
      </c>
      <c r="B53" s="33" t="s">
        <v>216</v>
      </c>
      <c r="C53" s="61" t="s">
        <v>217</v>
      </c>
      <c r="D53" s="33" t="s">
        <v>125</v>
      </c>
      <c r="E53" s="34">
        <v>6</v>
      </c>
      <c r="F53" s="35">
        <v>55.231375498298611</v>
      </c>
      <c r="G53" s="35">
        <v>38.661962848809033</v>
      </c>
      <c r="H53" s="35">
        <f t="shared" si="2"/>
        <v>331.38825298979168</v>
      </c>
      <c r="I53" s="35">
        <f t="shared" si="3"/>
        <v>215.4023644433646</v>
      </c>
      <c r="J53" s="31">
        <f>(E53*(F53+G53)*(1+(SUM('Cadastro Institucional'!D$3:D$4))))</f>
        <v>563.36003008264584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26.4" customHeight="1" x14ac:dyDescent="0.25">
      <c r="A54" s="76" t="s">
        <v>33</v>
      </c>
      <c r="B54" s="33" t="s">
        <v>218</v>
      </c>
      <c r="C54" s="61" t="s">
        <v>219</v>
      </c>
      <c r="D54" s="33" t="s">
        <v>125</v>
      </c>
      <c r="E54" s="34">
        <v>6</v>
      </c>
      <c r="F54" s="35">
        <v>48.656211748501157</v>
      </c>
      <c r="G54" s="31">
        <v>34.059348223950813</v>
      </c>
      <c r="H54" s="31">
        <f t="shared" si="2"/>
        <v>291.93727049100693</v>
      </c>
      <c r="I54" s="31">
        <f t="shared" si="3"/>
        <v>189.75922581915452</v>
      </c>
      <c r="J54" s="31">
        <f>(E54*(F54+G54)*(1+(SUM('Cadastro Institucional'!D$3:D$4))))</f>
        <v>496.29335983471185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1:30" ht="26.4" customHeight="1" x14ac:dyDescent="0.25">
      <c r="A55" s="76" t="s">
        <v>33</v>
      </c>
      <c r="B55" s="33" t="s">
        <v>220</v>
      </c>
      <c r="C55" s="61" t="s">
        <v>221</v>
      </c>
      <c r="D55" s="33" t="s">
        <v>125</v>
      </c>
      <c r="E55" s="34">
        <v>5</v>
      </c>
      <c r="F55" s="35">
        <v>86.956540591071317</v>
      </c>
      <c r="G55" s="35">
        <v>60.86957841374992</v>
      </c>
      <c r="H55" s="35">
        <f t="shared" si="2"/>
        <v>434.78270295535657</v>
      </c>
      <c r="I55" s="35">
        <f t="shared" si="3"/>
        <v>282.60875692098176</v>
      </c>
      <c r="J55" s="31">
        <f>(E55*(F55+G55)*(1+(SUM('Cadastro Institucional'!D$3:D$4))))</f>
        <v>739.13059502410624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ht="26.4" customHeight="1" x14ac:dyDescent="0.25">
      <c r="A56" s="76" t="s">
        <v>33</v>
      </c>
      <c r="B56" s="33" t="s">
        <v>222</v>
      </c>
      <c r="C56" s="61" t="s">
        <v>223</v>
      </c>
      <c r="D56" s="33" t="s">
        <v>125</v>
      </c>
      <c r="E56" s="34">
        <v>82</v>
      </c>
      <c r="F56" s="35">
        <v>83.340200528682729</v>
      </c>
      <c r="G56" s="35">
        <v>58.338140370077909</v>
      </c>
      <c r="H56" s="35">
        <f t="shared" si="2"/>
        <v>6833.8964433519841</v>
      </c>
      <c r="I56" s="35">
        <f t="shared" si="3"/>
        <v>4442.0326881787896</v>
      </c>
      <c r="J56" s="31">
        <f>(E56*(F56+G56)*(1+(SUM('Cadastro Institucional'!D$3:D$4))))</f>
        <v>11617.623953698372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1:30" ht="26.4" customHeight="1" x14ac:dyDescent="0.25">
      <c r="A57" s="76" t="s">
        <v>33</v>
      </c>
      <c r="B57" s="33" t="s">
        <v>224</v>
      </c>
      <c r="C57" s="61" t="s">
        <v>225</v>
      </c>
      <c r="D57" s="33" t="s">
        <v>125</v>
      </c>
      <c r="E57" s="34">
        <v>17</v>
      </c>
      <c r="F57" s="35">
        <v>86.709971950453919</v>
      </c>
      <c r="G57" s="35">
        <v>60.696980365317742</v>
      </c>
      <c r="H57" s="35">
        <f t="shared" si="2"/>
        <v>1474.0695231577167</v>
      </c>
      <c r="I57" s="35">
        <f t="shared" si="3"/>
        <v>958.14519005251589</v>
      </c>
      <c r="J57" s="31">
        <f>(E57*(F57+G57)*(1+(SUM('Cadastro Institucional'!D$3:D$4))))</f>
        <v>2505.9181893681184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 ht="26.4" customHeight="1" x14ac:dyDescent="0.25">
      <c r="A58" s="76" t="s">
        <v>33</v>
      </c>
      <c r="B58" s="33" t="s">
        <v>226</v>
      </c>
      <c r="C58" s="61" t="s">
        <v>227</v>
      </c>
      <c r="D58" s="33" t="s">
        <v>125</v>
      </c>
      <c r="E58" s="34">
        <v>17</v>
      </c>
      <c r="F58" s="35">
        <v>79.723860466294127</v>
      </c>
      <c r="G58" s="35">
        <v>55.806702326405883</v>
      </c>
      <c r="H58" s="35">
        <f t="shared" si="2"/>
        <v>1355.3056279270002</v>
      </c>
      <c r="I58" s="35">
        <f t="shared" si="3"/>
        <v>880.94865815255014</v>
      </c>
      <c r="J58" s="31">
        <f>(E58*(F58+G58)*(1+(SUM('Cadastro Institucional'!D$3:D$4))))</f>
        <v>2304.0195674759002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 ht="26.4" customHeight="1" x14ac:dyDescent="0.25">
      <c r="A59" s="76" t="s">
        <v>35</v>
      </c>
      <c r="B59" s="33" t="s">
        <v>228</v>
      </c>
      <c r="C59" s="61" t="s">
        <v>229</v>
      </c>
      <c r="D59" s="33" t="s">
        <v>125</v>
      </c>
      <c r="E59" s="34">
        <v>89</v>
      </c>
      <c r="F59" s="35"/>
      <c r="G59" s="35">
        <v>13.77</v>
      </c>
      <c r="H59" s="35">
        <v>0</v>
      </c>
      <c r="I59" s="35">
        <f t="shared" ref="I59:I78" si="4">(E59*G59)</f>
        <v>1225.53</v>
      </c>
      <c r="J59" s="31">
        <f>(E59*(F59+G59)*(1+(SUM('Cadastro Institucional'!D$3:D$4))))</f>
        <v>1225.53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1:30" ht="26.4" customHeight="1" x14ac:dyDescent="0.25">
      <c r="A60" s="76" t="s">
        <v>35</v>
      </c>
      <c r="B60" s="33" t="s">
        <v>230</v>
      </c>
      <c r="C60" s="61" t="s">
        <v>231</v>
      </c>
      <c r="D60" s="33" t="s">
        <v>125</v>
      </c>
      <c r="E60" s="34">
        <v>78</v>
      </c>
      <c r="F60" s="35"/>
      <c r="G60" s="35">
        <v>13.77</v>
      </c>
      <c r="H60" s="35">
        <v>0</v>
      </c>
      <c r="I60" s="35">
        <f t="shared" si="4"/>
        <v>1074.06</v>
      </c>
      <c r="J60" s="31">
        <f>(E60*(F60+G60)*(1+(SUM('Cadastro Institucional'!D$3:D$4))))</f>
        <v>1074.06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1:30" ht="26.4" customHeight="1" x14ac:dyDescent="0.25">
      <c r="A61" s="76" t="s">
        <v>35</v>
      </c>
      <c r="B61" s="33" t="s">
        <v>232</v>
      </c>
      <c r="C61" s="61" t="s">
        <v>233</v>
      </c>
      <c r="D61" s="33" t="s">
        <v>125</v>
      </c>
      <c r="E61" s="34">
        <v>15</v>
      </c>
      <c r="F61" s="35"/>
      <c r="G61" s="35">
        <v>25.17</v>
      </c>
      <c r="H61" s="35">
        <v>0</v>
      </c>
      <c r="I61" s="35">
        <f t="shared" si="4"/>
        <v>377.55</v>
      </c>
      <c r="J61" s="31">
        <f>(E61*(F61+G61)*(1+(SUM('Cadastro Institucional'!D$3:D$4))))</f>
        <v>377.55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1:30" ht="26.4" customHeight="1" x14ac:dyDescent="0.25">
      <c r="A62" s="76" t="s">
        <v>35</v>
      </c>
      <c r="B62" s="33" t="s">
        <v>234</v>
      </c>
      <c r="C62" s="61" t="s">
        <v>235</v>
      </c>
      <c r="D62" s="33" t="s">
        <v>125</v>
      </c>
      <c r="E62" s="34">
        <v>4</v>
      </c>
      <c r="F62" s="35"/>
      <c r="G62" s="35">
        <v>13.77</v>
      </c>
      <c r="H62" s="35">
        <v>0</v>
      </c>
      <c r="I62" s="35">
        <f t="shared" si="4"/>
        <v>55.08</v>
      </c>
      <c r="J62" s="31">
        <f>(E62*(F62+G62)*(1+(SUM('Cadastro Institucional'!D$3:D$4))))</f>
        <v>55.08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1:30" ht="26.4" customHeight="1" x14ac:dyDescent="0.25">
      <c r="A63" s="76" t="s">
        <v>35</v>
      </c>
      <c r="B63" s="33" t="s">
        <v>236</v>
      </c>
      <c r="C63" s="61" t="s">
        <v>237</v>
      </c>
      <c r="D63" s="33" t="s">
        <v>125</v>
      </c>
      <c r="E63" s="34">
        <v>7</v>
      </c>
      <c r="F63" s="35"/>
      <c r="G63" s="35">
        <v>13.77</v>
      </c>
      <c r="H63" s="35">
        <v>0</v>
      </c>
      <c r="I63" s="35">
        <f t="shared" si="4"/>
        <v>96.39</v>
      </c>
      <c r="J63" s="31">
        <f>(E63*(F63+G63)*(1+(SUM('Cadastro Institucional'!D$3:D$4))))</f>
        <v>96.39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 ht="26.4" customHeight="1" x14ac:dyDescent="0.25">
      <c r="A64" s="76" t="s">
        <v>35</v>
      </c>
      <c r="B64" s="33" t="s">
        <v>238</v>
      </c>
      <c r="C64" s="61" t="s">
        <v>239</v>
      </c>
      <c r="D64" s="33" t="s">
        <v>125</v>
      </c>
      <c r="E64" s="34">
        <v>4</v>
      </c>
      <c r="F64" s="35"/>
      <c r="G64" s="35">
        <v>14.9</v>
      </c>
      <c r="H64" s="35">
        <v>0</v>
      </c>
      <c r="I64" s="35">
        <f t="shared" si="4"/>
        <v>59.6</v>
      </c>
      <c r="J64" s="31">
        <f>(E64*(F64+G64)*(1+(SUM('Cadastro Institucional'!D$3:D$4))))</f>
        <v>59.6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spans="1:30" ht="26.4" customHeight="1" x14ac:dyDescent="0.25">
      <c r="A65" s="76" t="s">
        <v>35</v>
      </c>
      <c r="B65" s="33" t="s">
        <v>240</v>
      </c>
      <c r="C65" s="61" t="s">
        <v>241</v>
      </c>
      <c r="D65" s="33" t="s">
        <v>125</v>
      </c>
      <c r="E65" s="34">
        <v>10</v>
      </c>
      <c r="F65" s="35"/>
      <c r="G65" s="35">
        <v>13.77</v>
      </c>
      <c r="H65" s="35">
        <v>0</v>
      </c>
      <c r="I65" s="35">
        <f t="shared" si="4"/>
        <v>137.69999999999999</v>
      </c>
      <c r="J65" s="31">
        <f>(E65*(F65+G65)*(1+(SUM('Cadastro Institucional'!D$3:D$4))))</f>
        <v>137.69999999999999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spans="1:30" ht="26.4" customHeight="1" x14ac:dyDescent="0.25">
      <c r="A66" s="76" t="s">
        <v>35</v>
      </c>
      <c r="B66" s="33" t="s">
        <v>242</v>
      </c>
      <c r="C66" s="61" t="s">
        <v>243</v>
      </c>
      <c r="D66" s="33" t="s">
        <v>125</v>
      </c>
      <c r="E66" s="34">
        <v>5</v>
      </c>
      <c r="F66" s="35"/>
      <c r="G66" s="35">
        <v>22.5</v>
      </c>
      <c r="H66" s="35">
        <v>0</v>
      </c>
      <c r="I66" s="35">
        <f t="shared" si="4"/>
        <v>112.5</v>
      </c>
      <c r="J66" s="31">
        <f>(E66*(F66+G66)*(1+(SUM('Cadastro Institucional'!D$3:D$4))))</f>
        <v>112.5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ht="26.4" customHeight="1" x14ac:dyDescent="0.25">
      <c r="A67" s="76" t="s">
        <v>35</v>
      </c>
      <c r="B67" s="33" t="s">
        <v>244</v>
      </c>
      <c r="C67" s="61" t="s">
        <v>245</v>
      </c>
      <c r="D67" s="33" t="s">
        <v>125</v>
      </c>
      <c r="E67" s="34">
        <v>20</v>
      </c>
      <c r="F67" s="35"/>
      <c r="G67" s="35">
        <v>22.5</v>
      </c>
      <c r="H67" s="35">
        <v>0</v>
      </c>
      <c r="I67" s="35">
        <f t="shared" si="4"/>
        <v>450</v>
      </c>
      <c r="J67" s="31">
        <f>(E67*(F67+G67)*(1+(SUM('Cadastro Institucional'!D$3:D$4))))</f>
        <v>450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ht="26.4" customHeight="1" x14ac:dyDescent="0.25">
      <c r="A68" s="76" t="s">
        <v>35</v>
      </c>
      <c r="B68" s="33" t="s">
        <v>246</v>
      </c>
      <c r="C68" s="61" t="s">
        <v>247</v>
      </c>
      <c r="D68" s="33" t="s">
        <v>125</v>
      </c>
      <c r="E68" s="34">
        <v>3</v>
      </c>
      <c r="F68" s="35"/>
      <c r="G68" s="35">
        <v>22.5</v>
      </c>
      <c r="H68" s="35">
        <v>0</v>
      </c>
      <c r="I68" s="35">
        <f t="shared" si="4"/>
        <v>67.5</v>
      </c>
      <c r="J68" s="31">
        <f>(E68*(F68+G68)*(1+(SUM('Cadastro Institucional'!D$3:D$4))))</f>
        <v>67.5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spans="1:30" ht="26.4" customHeight="1" x14ac:dyDescent="0.25">
      <c r="A69" s="76" t="s">
        <v>35</v>
      </c>
      <c r="B69" s="33" t="s">
        <v>248</v>
      </c>
      <c r="C69" s="61" t="s">
        <v>249</v>
      </c>
      <c r="D69" s="33" t="s">
        <v>125</v>
      </c>
      <c r="E69" s="34">
        <v>8</v>
      </c>
      <c r="F69" s="35"/>
      <c r="G69" s="35">
        <v>39.5</v>
      </c>
      <c r="H69" s="35">
        <v>0</v>
      </c>
      <c r="I69" s="35">
        <f t="shared" si="4"/>
        <v>316</v>
      </c>
      <c r="J69" s="31">
        <f>(E69*(F69+G69)*(1+(SUM('Cadastro Institucional'!D$3:D$4))))</f>
        <v>316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spans="1:30" ht="26.4" customHeight="1" x14ac:dyDescent="0.25">
      <c r="A70" s="76" t="s">
        <v>35</v>
      </c>
      <c r="B70" s="33" t="s">
        <v>250</v>
      </c>
      <c r="C70" s="61" t="s">
        <v>251</v>
      </c>
      <c r="D70" s="33" t="s">
        <v>125</v>
      </c>
      <c r="E70" s="34">
        <v>10</v>
      </c>
      <c r="F70" s="35"/>
      <c r="G70" s="31">
        <v>45</v>
      </c>
      <c r="H70" s="31">
        <v>0</v>
      </c>
      <c r="I70" s="31">
        <f t="shared" si="4"/>
        <v>450</v>
      </c>
      <c r="J70" s="31">
        <f>(E70*(F70+G70)*(1+(SUM('Cadastro Institucional'!D$3:D$4))))</f>
        <v>450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spans="1:30" ht="26.4" customHeight="1" x14ac:dyDescent="0.25">
      <c r="A71" s="76" t="s">
        <v>35</v>
      </c>
      <c r="B71" s="33" t="s">
        <v>252</v>
      </c>
      <c r="C71" s="61" t="s">
        <v>253</v>
      </c>
      <c r="D71" s="33" t="s">
        <v>125</v>
      </c>
      <c r="E71" s="34">
        <v>35</v>
      </c>
      <c r="F71" s="35"/>
      <c r="G71" s="35">
        <v>13.77</v>
      </c>
      <c r="H71" s="35">
        <v>0</v>
      </c>
      <c r="I71" s="35">
        <f t="shared" si="4"/>
        <v>481.95</v>
      </c>
      <c r="J71" s="31">
        <f>(E71*(F71+G71)*(1+(SUM('Cadastro Institucional'!D$3:D$4))))</f>
        <v>481.95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spans="1:30" ht="26.4" customHeight="1" x14ac:dyDescent="0.25">
      <c r="A72" s="76" t="s">
        <v>35</v>
      </c>
      <c r="B72" s="33" t="s">
        <v>254</v>
      </c>
      <c r="C72" s="61" t="s">
        <v>255</v>
      </c>
      <c r="D72" s="33" t="s">
        <v>125</v>
      </c>
      <c r="E72" s="34">
        <v>15</v>
      </c>
      <c r="F72" s="35"/>
      <c r="G72" s="35">
        <v>35</v>
      </c>
      <c r="H72" s="35">
        <v>0</v>
      </c>
      <c r="I72" s="35">
        <f t="shared" si="4"/>
        <v>525</v>
      </c>
      <c r="J72" s="31">
        <f>(E72*(F72+G72)*(1+(SUM('Cadastro Institucional'!D$3:D$4))))</f>
        <v>525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spans="1:30" ht="26.4" customHeight="1" x14ac:dyDescent="0.25">
      <c r="A73" s="76" t="s">
        <v>35</v>
      </c>
      <c r="B73" s="33" t="s">
        <v>256</v>
      </c>
      <c r="C73" s="61" t="s">
        <v>257</v>
      </c>
      <c r="D73" s="33" t="s">
        <v>125</v>
      </c>
      <c r="E73" s="34">
        <v>3</v>
      </c>
      <c r="F73" s="35"/>
      <c r="G73" s="35">
        <v>150</v>
      </c>
      <c r="H73" s="35">
        <v>0</v>
      </c>
      <c r="I73" s="35">
        <f t="shared" si="4"/>
        <v>450</v>
      </c>
      <c r="J73" s="31">
        <f>(E73*(F73+G73)*(1+(SUM('Cadastro Institucional'!D$3:D$4))))</f>
        <v>450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1:30" ht="26.4" customHeight="1" x14ac:dyDescent="0.25">
      <c r="A74" s="76" t="s">
        <v>35</v>
      </c>
      <c r="B74" s="33" t="s">
        <v>258</v>
      </c>
      <c r="C74" s="61" t="s">
        <v>259</v>
      </c>
      <c r="D74" s="33" t="s">
        <v>152</v>
      </c>
      <c r="E74" s="34">
        <v>37</v>
      </c>
      <c r="F74" s="35"/>
      <c r="G74" s="35">
        <v>34.5</v>
      </c>
      <c r="H74" s="35">
        <v>0</v>
      </c>
      <c r="I74" s="35">
        <f t="shared" si="4"/>
        <v>1276.5</v>
      </c>
      <c r="J74" s="31">
        <f>(E74*(F74+G74)*(1+(SUM('Cadastro Institucional'!D$3:D$4))))</f>
        <v>1276.5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spans="1:30" ht="26.4" customHeight="1" x14ac:dyDescent="0.25">
      <c r="A75" s="76" t="s">
        <v>35</v>
      </c>
      <c r="B75" s="33" t="s">
        <v>260</v>
      </c>
      <c r="C75" s="61" t="s">
        <v>261</v>
      </c>
      <c r="D75" s="33" t="s">
        <v>125</v>
      </c>
      <c r="E75" s="34">
        <v>58</v>
      </c>
      <c r="F75" s="35"/>
      <c r="G75" s="35">
        <v>33</v>
      </c>
      <c r="H75" s="35">
        <v>0</v>
      </c>
      <c r="I75" s="35">
        <f t="shared" si="4"/>
        <v>1914</v>
      </c>
      <c r="J75" s="31">
        <f>(E75*(F75+G75)*(1+(SUM('Cadastro Institucional'!D$3:D$4))))</f>
        <v>1914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spans="1:30" ht="26.4" customHeight="1" x14ac:dyDescent="0.25">
      <c r="A76" s="76" t="s">
        <v>35</v>
      </c>
      <c r="B76" s="33" t="s">
        <v>262</v>
      </c>
      <c r="C76" s="61" t="s">
        <v>263</v>
      </c>
      <c r="D76" s="33" t="s">
        <v>125</v>
      </c>
      <c r="E76" s="34">
        <v>50</v>
      </c>
      <c r="F76" s="35"/>
      <c r="G76" s="35">
        <v>33</v>
      </c>
      <c r="H76" s="35">
        <v>0</v>
      </c>
      <c r="I76" s="35">
        <f t="shared" si="4"/>
        <v>1650</v>
      </c>
      <c r="J76" s="31">
        <f>(E76*(F76+G76)*(1+(SUM('Cadastro Institucional'!D$3:D$4))))</f>
        <v>1650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spans="1:30" ht="26.4" customHeight="1" x14ac:dyDescent="0.25">
      <c r="A77" s="76" t="s">
        <v>35</v>
      </c>
      <c r="B77" s="33" t="s">
        <v>264</v>
      </c>
      <c r="C77" s="61" t="s">
        <v>265</v>
      </c>
      <c r="D77" s="33" t="s">
        <v>125</v>
      </c>
      <c r="E77" s="34">
        <v>81</v>
      </c>
      <c r="F77" s="35"/>
      <c r="G77" s="35">
        <v>16.77</v>
      </c>
      <c r="H77" s="35">
        <v>0</v>
      </c>
      <c r="I77" s="35">
        <f t="shared" si="4"/>
        <v>1358.37</v>
      </c>
      <c r="J77" s="31">
        <f>(E77*(F77+G77)*(1+(SUM('Cadastro Institucional'!D$3:D$4))))</f>
        <v>1358.37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1:30" ht="26.4" customHeight="1" x14ac:dyDescent="0.25">
      <c r="A78" s="76" t="s">
        <v>35</v>
      </c>
      <c r="B78" s="33" t="s">
        <v>266</v>
      </c>
      <c r="C78" s="61" t="s">
        <v>267</v>
      </c>
      <c r="D78" s="33" t="s">
        <v>125</v>
      </c>
      <c r="E78" s="34">
        <v>1</v>
      </c>
      <c r="F78" s="35"/>
      <c r="G78" s="35">
        <v>50.1</v>
      </c>
      <c r="H78" s="35">
        <v>0</v>
      </c>
      <c r="I78" s="35">
        <f t="shared" si="4"/>
        <v>50.1</v>
      </c>
      <c r="J78" s="31">
        <f>(E78*(F78+G78)*(1+(SUM('Cadastro Institucional'!D$3:D$4))))</f>
        <v>50.1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1:30" ht="39.6" customHeight="1" x14ac:dyDescent="0.25">
      <c r="A79" s="76" t="s">
        <v>37</v>
      </c>
      <c r="B79" s="33" t="s">
        <v>268</v>
      </c>
      <c r="C79" s="61" t="s">
        <v>269</v>
      </c>
      <c r="D79" s="33" t="s">
        <v>152</v>
      </c>
      <c r="E79" s="34">
        <v>6</v>
      </c>
      <c r="F79" s="35">
        <v>138.8674583957222</v>
      </c>
      <c r="G79" s="35">
        <v>97.207220877005554</v>
      </c>
      <c r="H79" s="35">
        <f t="shared" ref="H79:H142" si="5">F79*E79</f>
        <v>833.20475037433312</v>
      </c>
      <c r="I79" s="35">
        <f t="shared" ref="I79:I142" si="6">(E79*F79)*0.65</f>
        <v>541.58308774331658</v>
      </c>
      <c r="J79" s="31">
        <f>(E79*(F79+G79)*(1+(SUM('Cadastro Institucional'!D$3:D$4))))</f>
        <v>1416.4480756363664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spans="1:30" ht="39.6" customHeight="1" x14ac:dyDescent="0.25">
      <c r="A80" s="76" t="s">
        <v>37</v>
      </c>
      <c r="B80" s="33" t="s">
        <v>270</v>
      </c>
      <c r="C80" s="61" t="s">
        <v>271</v>
      </c>
      <c r="D80" s="33" t="s">
        <v>152</v>
      </c>
      <c r="E80" s="34">
        <v>6</v>
      </c>
      <c r="F80" s="35">
        <v>71.488467869672817</v>
      </c>
      <c r="G80" s="35">
        <v>50.041927508770968</v>
      </c>
      <c r="H80" s="35">
        <f t="shared" si="5"/>
        <v>428.93080721803688</v>
      </c>
      <c r="I80" s="35">
        <f t="shared" si="6"/>
        <v>278.80502469172399</v>
      </c>
      <c r="J80" s="31">
        <f>(E80*(F80+G80)*(1+(SUM('Cadastro Institucional'!D$3:D$4))))</f>
        <v>729.18237227066265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ht="39.6" customHeight="1" x14ac:dyDescent="0.25">
      <c r="A81" s="76" t="s">
        <v>37</v>
      </c>
      <c r="B81" s="33" t="s">
        <v>272</v>
      </c>
      <c r="C81" s="61" t="s">
        <v>273</v>
      </c>
      <c r="D81" s="33" t="s">
        <v>125</v>
      </c>
      <c r="E81" s="34">
        <v>2</v>
      </c>
      <c r="F81" s="35">
        <v>193.0468076940532</v>
      </c>
      <c r="G81" s="35">
        <v>135.13276538583719</v>
      </c>
      <c r="H81" s="35">
        <f t="shared" si="5"/>
        <v>386.0936153881064</v>
      </c>
      <c r="I81" s="35">
        <f t="shared" si="6"/>
        <v>250.96085000226918</v>
      </c>
      <c r="J81" s="31">
        <f>(E81*(F81+G81)*(1+(SUM('Cadastro Institucional'!D$3:D$4))))</f>
        <v>656.35914615978072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spans="1:30" ht="39.6" customHeight="1" x14ac:dyDescent="0.25">
      <c r="A82" s="76" t="s">
        <v>37</v>
      </c>
      <c r="B82" s="33" t="s">
        <v>274</v>
      </c>
      <c r="C82" s="61" t="s">
        <v>275</v>
      </c>
      <c r="D82" s="33" t="s">
        <v>125</v>
      </c>
      <c r="E82" s="34">
        <v>1</v>
      </c>
      <c r="F82" s="35">
        <v>128.6923924929107</v>
      </c>
      <c r="G82" s="35">
        <v>90.084674745037461</v>
      </c>
      <c r="H82" s="35">
        <f t="shared" si="5"/>
        <v>128.6923924929107</v>
      </c>
      <c r="I82" s="35">
        <f t="shared" si="6"/>
        <v>83.650055120391954</v>
      </c>
      <c r="J82" s="31">
        <f>(E82*(F82+G82)*(1+(SUM('Cadastro Institucional'!D$3:D$4))))</f>
        <v>218.77706723794816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spans="1:30" ht="39.6" customHeight="1" x14ac:dyDescent="0.25">
      <c r="A83" s="76" t="s">
        <v>37</v>
      </c>
      <c r="B83" s="33" t="s">
        <v>276</v>
      </c>
      <c r="C83" s="61" t="s">
        <v>277</v>
      </c>
      <c r="D83" s="33" t="s">
        <v>125</v>
      </c>
      <c r="E83" s="34">
        <v>1</v>
      </c>
      <c r="F83" s="35">
        <v>128.6923924929107</v>
      </c>
      <c r="G83" s="35">
        <v>90.084674745037461</v>
      </c>
      <c r="H83" s="35">
        <f t="shared" si="5"/>
        <v>128.6923924929107</v>
      </c>
      <c r="I83" s="35">
        <f t="shared" si="6"/>
        <v>83.650055120391954</v>
      </c>
      <c r="J83" s="31">
        <f>(E83*(F83+G83)*(1+(SUM('Cadastro Institucional'!D$3:D$4))))</f>
        <v>218.77706723794816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spans="1:30" ht="26.4" customHeight="1" x14ac:dyDescent="0.25">
      <c r="A84" s="76" t="s">
        <v>37</v>
      </c>
      <c r="B84" s="33" t="s">
        <v>278</v>
      </c>
      <c r="C84" s="61" t="s">
        <v>279</v>
      </c>
      <c r="D84" s="33" t="s">
        <v>125</v>
      </c>
      <c r="E84" s="34">
        <v>1</v>
      </c>
      <c r="F84" s="35">
        <v>19.035099055663629</v>
      </c>
      <c r="G84" s="35">
        <v>13.32456933896454</v>
      </c>
      <c r="H84" s="35">
        <f t="shared" si="5"/>
        <v>19.035099055663629</v>
      </c>
      <c r="I84" s="35">
        <f t="shared" si="6"/>
        <v>12.372814386181359</v>
      </c>
      <c r="J84" s="31">
        <f>(E84*(F84+G84)*(1+(SUM('Cadastro Institucional'!D$3:D$4))))</f>
        <v>32.359668394628173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1:30" ht="26.4" customHeight="1" x14ac:dyDescent="0.25">
      <c r="A85" s="76" t="s">
        <v>37</v>
      </c>
      <c r="B85" s="33" t="s">
        <v>280</v>
      </c>
      <c r="C85" s="61" t="s">
        <v>281</v>
      </c>
      <c r="D85" s="33" t="s">
        <v>125</v>
      </c>
      <c r="E85" s="34">
        <v>22</v>
      </c>
      <c r="F85" s="35">
        <v>5.2272551810889754</v>
      </c>
      <c r="G85" s="35">
        <v>3.659078626762283</v>
      </c>
      <c r="H85" s="35">
        <f t="shared" si="5"/>
        <v>114.99961398395746</v>
      </c>
      <c r="I85" s="35">
        <f t="shared" si="6"/>
        <v>74.749749089572347</v>
      </c>
      <c r="J85" s="31">
        <f>(E85*(F85+G85)*(1+(SUM('Cadastro Institucional'!D$3:D$4))))</f>
        <v>195.49934377272768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spans="1:30" ht="26.4" customHeight="1" x14ac:dyDescent="0.25">
      <c r="A86" s="76" t="s">
        <v>37</v>
      </c>
      <c r="B86" s="33" t="s">
        <v>282</v>
      </c>
      <c r="C86" s="61" t="s">
        <v>283</v>
      </c>
      <c r="D86" s="33" t="s">
        <v>125</v>
      </c>
      <c r="E86" s="34">
        <v>66</v>
      </c>
      <c r="F86" s="35">
        <v>4.1916668904958758</v>
      </c>
      <c r="G86" s="31">
        <v>2.934166823347113</v>
      </c>
      <c r="H86" s="31">
        <f t="shared" si="5"/>
        <v>276.65001477272779</v>
      </c>
      <c r="I86" s="31">
        <f t="shared" si="6"/>
        <v>179.82250960227307</v>
      </c>
      <c r="J86" s="31">
        <f>(E86*(F86+G86)*(1+(SUM('Cadastro Institucional'!D$3:D$4))))</f>
        <v>470.30502511363721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spans="1:30" ht="26.4" customHeight="1" x14ac:dyDescent="0.25">
      <c r="A87" s="76" t="s">
        <v>37</v>
      </c>
      <c r="B87" s="33" t="s">
        <v>284</v>
      </c>
      <c r="C87" s="61" t="s">
        <v>285</v>
      </c>
      <c r="D87" s="33" t="s">
        <v>152</v>
      </c>
      <c r="E87" s="34">
        <v>36</v>
      </c>
      <c r="F87" s="35">
        <v>5.60203951482743</v>
      </c>
      <c r="G87" s="35">
        <v>3.9214276603792011</v>
      </c>
      <c r="H87" s="35">
        <f t="shared" si="5"/>
        <v>201.67342253378749</v>
      </c>
      <c r="I87" s="35">
        <f t="shared" si="6"/>
        <v>131.08772464696187</v>
      </c>
      <c r="J87" s="31">
        <f>(E87*(F87+G87)*(1+(SUM('Cadastro Institucional'!D$3:D$4))))</f>
        <v>342.84481830743874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spans="1:30" ht="26.4" customHeight="1" x14ac:dyDescent="0.25">
      <c r="A88" s="76" t="s">
        <v>37</v>
      </c>
      <c r="B88" s="33" t="s">
        <v>286</v>
      </c>
      <c r="C88" s="61" t="s">
        <v>287</v>
      </c>
      <c r="D88" s="33" t="s">
        <v>125</v>
      </c>
      <c r="E88" s="34">
        <v>132</v>
      </c>
      <c r="F88" s="35">
        <v>0.23013073124291089</v>
      </c>
      <c r="G88" s="35">
        <v>0.16109151187003759</v>
      </c>
      <c r="H88" s="35">
        <f t="shared" si="5"/>
        <v>30.377256524064236</v>
      </c>
      <c r="I88" s="35">
        <f t="shared" si="6"/>
        <v>19.745216740641755</v>
      </c>
      <c r="J88" s="31">
        <f>(E88*(F88+G88)*(1+(SUM('Cadastro Institucional'!D$3:D$4))))</f>
        <v>51.641336090909206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spans="1:30" ht="26.4" customHeight="1" x14ac:dyDescent="0.25">
      <c r="A89" s="76" t="s">
        <v>37</v>
      </c>
      <c r="B89" s="33" t="s">
        <v>288</v>
      </c>
      <c r="C89" s="61" t="s">
        <v>289</v>
      </c>
      <c r="D89" s="33" t="s">
        <v>125</v>
      </c>
      <c r="E89" s="34">
        <v>180</v>
      </c>
      <c r="F89" s="35">
        <v>0.56020395148274305</v>
      </c>
      <c r="G89" s="35">
        <v>0.39214276603792009</v>
      </c>
      <c r="H89" s="35">
        <f t="shared" si="5"/>
        <v>100.83671126689374</v>
      </c>
      <c r="I89" s="35">
        <f t="shared" si="6"/>
        <v>65.543862323480937</v>
      </c>
      <c r="J89" s="31">
        <f>(E89*(F89+G89)*(1+(SUM('Cadastro Institucional'!D$3:D$4))))</f>
        <v>171.42240915371937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spans="1:30" ht="26.4" customHeight="1" x14ac:dyDescent="0.25">
      <c r="A90" s="76" t="s">
        <v>37</v>
      </c>
      <c r="B90" s="33" t="s">
        <v>290</v>
      </c>
      <c r="C90" s="61" t="s">
        <v>291</v>
      </c>
      <c r="D90" s="33" t="s">
        <v>152</v>
      </c>
      <c r="E90" s="34">
        <v>57</v>
      </c>
      <c r="F90" s="35">
        <v>36.820916998865727</v>
      </c>
      <c r="G90" s="35">
        <v>25.77464189920601</v>
      </c>
      <c r="H90" s="35">
        <f t="shared" si="5"/>
        <v>2098.7922689353463</v>
      </c>
      <c r="I90" s="35">
        <f t="shared" si="6"/>
        <v>1364.2149748079751</v>
      </c>
      <c r="J90" s="31">
        <f>(E90*(F90+G90)*(1+(SUM('Cadastro Institucional'!D$3:D$4))))</f>
        <v>3567.9468571900888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spans="1:30" ht="26.4" customHeight="1" x14ac:dyDescent="0.25">
      <c r="A91" s="76" t="s">
        <v>39</v>
      </c>
      <c r="B91" s="33" t="s">
        <v>292</v>
      </c>
      <c r="C91" s="61" t="s">
        <v>119</v>
      </c>
      <c r="D91" s="33" t="s">
        <v>120</v>
      </c>
      <c r="E91" s="34">
        <v>37</v>
      </c>
      <c r="F91" s="35">
        <v>21.977484833697989</v>
      </c>
      <c r="G91" s="35">
        <v>15.384239383588589</v>
      </c>
      <c r="H91" s="35">
        <f t="shared" si="5"/>
        <v>813.16693884682559</v>
      </c>
      <c r="I91" s="35">
        <f t="shared" si="6"/>
        <v>528.5585102504366</v>
      </c>
      <c r="J91" s="31">
        <f>(E91*(F91+G91)*(1+(SUM('Cadastro Institucional'!D$3:D$4))))</f>
        <v>1382.3837960396033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spans="1:30" ht="26.4" customHeight="1" x14ac:dyDescent="0.25">
      <c r="A92" s="76" t="s">
        <v>39</v>
      </c>
      <c r="B92" s="33" t="s">
        <v>293</v>
      </c>
      <c r="C92" s="61" t="s">
        <v>122</v>
      </c>
      <c r="D92" s="33" t="s">
        <v>120</v>
      </c>
      <c r="E92" s="34">
        <v>80</v>
      </c>
      <c r="F92" s="35">
        <v>35.029184877045928</v>
      </c>
      <c r="G92" s="35">
        <v>24.520429413932149</v>
      </c>
      <c r="H92" s="35">
        <f t="shared" si="5"/>
        <v>2802.3347901636744</v>
      </c>
      <c r="I92" s="35">
        <f t="shared" si="6"/>
        <v>1821.5176136063883</v>
      </c>
      <c r="J92" s="31">
        <f>(E92*(F92+G92)*(1+(SUM('Cadastro Institucional'!D$3:D$4))))</f>
        <v>4763.9691432782465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spans="1:30" ht="26.4" customHeight="1" x14ac:dyDescent="0.25">
      <c r="A93" s="76" t="s">
        <v>39</v>
      </c>
      <c r="B93" s="33" t="s">
        <v>294</v>
      </c>
      <c r="C93" s="61" t="s">
        <v>295</v>
      </c>
      <c r="D93" s="33" t="s">
        <v>120</v>
      </c>
      <c r="E93" s="34">
        <v>127</v>
      </c>
      <c r="F93" s="35">
        <v>54.557421213944373</v>
      </c>
      <c r="G93" s="35">
        <v>38.190194849761063</v>
      </c>
      <c r="H93" s="35">
        <f t="shared" si="5"/>
        <v>6928.7924941709352</v>
      </c>
      <c r="I93" s="35">
        <f t="shared" si="6"/>
        <v>4503.7151212111085</v>
      </c>
      <c r="J93" s="31">
        <f>(E93*(F93+G93)*(1+(SUM('Cadastro Institucional'!D$3:D$4))))</f>
        <v>11778.947240090591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spans="1:30" ht="26.4" customHeight="1" x14ac:dyDescent="0.25">
      <c r="A94" s="76" t="s">
        <v>39</v>
      </c>
      <c r="B94" s="33" t="s">
        <v>296</v>
      </c>
      <c r="C94" s="61" t="s">
        <v>297</v>
      </c>
      <c r="D94" s="33" t="s">
        <v>120</v>
      </c>
      <c r="E94" s="34">
        <v>21</v>
      </c>
      <c r="F94" s="35">
        <v>65.883604075446186</v>
      </c>
      <c r="G94" s="35">
        <v>46.118522852812333</v>
      </c>
      <c r="H94" s="35">
        <f t="shared" si="5"/>
        <v>1383.5556855843699</v>
      </c>
      <c r="I94" s="35">
        <f t="shared" si="6"/>
        <v>899.31119562984054</v>
      </c>
      <c r="J94" s="31">
        <f>(E94*(F94+G94)*(1+(SUM('Cadastro Institucional'!D$3:D$4))))</f>
        <v>2352.044665493429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spans="1:30" ht="26.4" customHeight="1" x14ac:dyDescent="0.25">
      <c r="A95" s="76" t="s">
        <v>39</v>
      </c>
      <c r="B95" s="33" t="s">
        <v>298</v>
      </c>
      <c r="C95" s="61" t="s">
        <v>299</v>
      </c>
      <c r="D95" s="33" t="s">
        <v>120</v>
      </c>
      <c r="E95" s="34">
        <v>9</v>
      </c>
      <c r="F95" s="35">
        <v>84.089607644386291</v>
      </c>
      <c r="G95" s="35">
        <v>58.862725351070402</v>
      </c>
      <c r="H95" s="35">
        <f t="shared" si="5"/>
        <v>756.80646879947665</v>
      </c>
      <c r="I95" s="35">
        <f t="shared" si="6"/>
        <v>491.92420471965983</v>
      </c>
      <c r="J95" s="31">
        <f>(E95*(F95+G95)*(1+(SUM('Cadastro Institucional'!D$3:D$4))))</f>
        <v>1286.5709969591103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spans="1:30" ht="26.4" customHeight="1" x14ac:dyDescent="0.25">
      <c r="A96" s="76" t="s">
        <v>39</v>
      </c>
      <c r="B96" s="33" t="s">
        <v>300</v>
      </c>
      <c r="C96" s="61" t="s">
        <v>301</v>
      </c>
      <c r="D96" s="33" t="s">
        <v>120</v>
      </c>
      <c r="E96" s="34">
        <v>16</v>
      </c>
      <c r="F96" s="35">
        <v>240.50305205821641</v>
      </c>
      <c r="G96" s="35">
        <v>168.35213644075151</v>
      </c>
      <c r="H96" s="35">
        <f t="shared" si="5"/>
        <v>3848.0488329314626</v>
      </c>
      <c r="I96" s="35">
        <f t="shared" si="6"/>
        <v>2501.231741405451</v>
      </c>
      <c r="J96" s="31">
        <f>(E96*(F96+G96)*(1+(SUM('Cadastro Institucional'!D$3:D$4))))</f>
        <v>6541.6830159834863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spans="1:30" ht="26.4" customHeight="1" x14ac:dyDescent="0.25">
      <c r="A97" s="76" t="s">
        <v>39</v>
      </c>
      <c r="B97" s="33" t="s">
        <v>302</v>
      </c>
      <c r="C97" s="61" t="s">
        <v>124</v>
      </c>
      <c r="D97" s="33" t="s">
        <v>125</v>
      </c>
      <c r="E97" s="34">
        <v>10</v>
      </c>
      <c r="F97" s="35">
        <v>4.980686540471571</v>
      </c>
      <c r="G97" s="35">
        <v>3.4864805783301001</v>
      </c>
      <c r="H97" s="35">
        <f t="shared" si="5"/>
        <v>49.806865404715708</v>
      </c>
      <c r="I97" s="35">
        <f t="shared" si="6"/>
        <v>32.374462513065211</v>
      </c>
      <c r="J97" s="31">
        <f>(E97*(F97+G97)*(1+(SUM('Cadastro Institucional'!D$3:D$4))))</f>
        <v>84.671671188016703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spans="1:30" ht="26.4" customHeight="1" x14ac:dyDescent="0.25">
      <c r="A98" s="76" t="s">
        <v>39</v>
      </c>
      <c r="B98" s="33" t="s">
        <v>303</v>
      </c>
      <c r="C98" s="61" t="s">
        <v>127</v>
      </c>
      <c r="D98" s="33" t="s">
        <v>125</v>
      </c>
      <c r="E98" s="34">
        <v>52</v>
      </c>
      <c r="F98" s="35">
        <v>7.1011768497812504</v>
      </c>
      <c r="G98" s="35">
        <v>4.9708237948468748</v>
      </c>
      <c r="H98" s="35">
        <f t="shared" si="5"/>
        <v>369.26119618862504</v>
      </c>
      <c r="I98" s="35">
        <f t="shared" si="6"/>
        <v>240.01977752260629</v>
      </c>
      <c r="J98" s="31">
        <f>(E98*(F98+G98)*(1+(SUM('Cadastro Institucional'!D$3:D$4))))</f>
        <v>627.74403352066258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spans="1:30" ht="26.4" customHeight="1" x14ac:dyDescent="0.25">
      <c r="A99" s="76" t="s">
        <v>39</v>
      </c>
      <c r="B99" s="33" t="s">
        <v>304</v>
      </c>
      <c r="C99" s="61" t="s">
        <v>305</v>
      </c>
      <c r="D99" s="33" t="s">
        <v>125</v>
      </c>
      <c r="E99" s="34">
        <v>113</v>
      </c>
      <c r="F99" s="35">
        <v>13.247245413266921</v>
      </c>
      <c r="G99" s="35">
        <v>9.2730717892868419</v>
      </c>
      <c r="H99" s="35">
        <f t="shared" si="5"/>
        <v>1496.938731699162</v>
      </c>
      <c r="I99" s="35">
        <f t="shared" si="6"/>
        <v>973.0101756044553</v>
      </c>
      <c r="J99" s="31">
        <f>(E99*(F99+G99)*(1+(SUM('Cadastro Institucional'!D$3:D$4))))</f>
        <v>2544.7958438885753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spans="1:30" ht="26.4" customHeight="1" x14ac:dyDescent="0.25">
      <c r="A100" s="76" t="s">
        <v>39</v>
      </c>
      <c r="B100" s="33" t="s">
        <v>306</v>
      </c>
      <c r="C100" s="61" t="s">
        <v>307</v>
      </c>
      <c r="D100" s="33" t="s">
        <v>125</v>
      </c>
      <c r="E100" s="34">
        <v>15</v>
      </c>
      <c r="F100" s="35">
        <v>14.140908794320641</v>
      </c>
      <c r="G100" s="35">
        <v>9.89863615602445</v>
      </c>
      <c r="H100" s="35">
        <f t="shared" si="5"/>
        <v>212.11363191480962</v>
      </c>
      <c r="I100" s="35">
        <f t="shared" si="6"/>
        <v>137.87386074462626</v>
      </c>
      <c r="J100" s="31">
        <f>(E100*(F100+G100)*(1+(SUM('Cadastro Institucional'!D$3:D$4))))</f>
        <v>360.59317425517634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ht="26.4" customHeight="1" x14ac:dyDescent="0.25">
      <c r="A101" s="76" t="s">
        <v>39</v>
      </c>
      <c r="B101" s="33" t="s">
        <v>308</v>
      </c>
      <c r="C101" s="61" t="s">
        <v>309</v>
      </c>
      <c r="D101" s="33" t="s">
        <v>125</v>
      </c>
      <c r="E101" s="34">
        <v>8</v>
      </c>
      <c r="F101" s="35">
        <v>18.136109791972569</v>
      </c>
      <c r="G101" s="35">
        <v>12.695276854380801</v>
      </c>
      <c r="H101" s="35">
        <f t="shared" si="5"/>
        <v>145.08887833578055</v>
      </c>
      <c r="I101" s="35">
        <f t="shared" si="6"/>
        <v>94.307770918257361</v>
      </c>
      <c r="J101" s="31">
        <f>(E101*(F101+G101)*(1+(SUM('Cadastro Institucional'!D$3:D$4))))</f>
        <v>246.65109317082695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ht="26.4" customHeight="1" x14ac:dyDescent="0.25">
      <c r="A102" s="76" t="s">
        <v>39</v>
      </c>
      <c r="B102" s="33" t="s">
        <v>310</v>
      </c>
      <c r="C102" s="61" t="s">
        <v>311</v>
      </c>
      <c r="D102" s="33" t="s">
        <v>125</v>
      </c>
      <c r="E102" s="34">
        <v>7</v>
      </c>
      <c r="F102" s="35">
        <v>155.33824358896479</v>
      </c>
      <c r="G102" s="31">
        <v>108.7367705122754</v>
      </c>
      <c r="H102" s="31">
        <f t="shared" si="5"/>
        <v>1087.3677051227535</v>
      </c>
      <c r="I102" s="31">
        <f t="shared" si="6"/>
        <v>706.78900832978979</v>
      </c>
      <c r="J102" s="31">
        <f>(E102*(F102+G102)*(1+(SUM('Cadastro Institucional'!D$3:D$4))))</f>
        <v>1848.5250987086813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x14ac:dyDescent="0.25">
      <c r="A103" s="76" t="s">
        <v>39</v>
      </c>
      <c r="B103" s="33" t="s">
        <v>312</v>
      </c>
      <c r="C103" s="61" t="s">
        <v>129</v>
      </c>
      <c r="D103" s="33" t="s">
        <v>125</v>
      </c>
      <c r="E103" s="34">
        <v>47</v>
      </c>
      <c r="F103" s="35">
        <v>2.6465034092934752</v>
      </c>
      <c r="G103" s="35">
        <v>1.852552386505433</v>
      </c>
      <c r="H103" s="35">
        <f t="shared" si="5"/>
        <v>124.38566023679333</v>
      </c>
      <c r="I103" s="35">
        <f t="shared" si="6"/>
        <v>80.850679153915664</v>
      </c>
      <c r="J103" s="31">
        <f>(E103*(F103+G103)*(1+(SUM('Cadastro Institucional'!D$3:D$4))))</f>
        <v>211.45562240254867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spans="1:30" x14ac:dyDescent="0.25">
      <c r="A104" s="76" t="s">
        <v>39</v>
      </c>
      <c r="B104" s="33" t="s">
        <v>313</v>
      </c>
      <c r="C104" s="61" t="s">
        <v>131</v>
      </c>
      <c r="D104" s="33" t="s">
        <v>125</v>
      </c>
      <c r="E104" s="34">
        <v>132</v>
      </c>
      <c r="F104" s="35">
        <v>4.2574185279938508</v>
      </c>
      <c r="G104" s="35">
        <v>2.980192969595695</v>
      </c>
      <c r="H104" s="35">
        <f t="shared" si="5"/>
        <v>561.9792456951883</v>
      </c>
      <c r="I104" s="35">
        <f t="shared" si="6"/>
        <v>365.28650970187243</v>
      </c>
      <c r="J104" s="31">
        <f>(E104*(F104+G104)*(1+(SUM('Cadastro Institucional'!D$3:D$4))))</f>
        <v>955.36471768182003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spans="1:30" x14ac:dyDescent="0.25">
      <c r="A105" s="76" t="s">
        <v>39</v>
      </c>
      <c r="B105" s="33" t="s">
        <v>314</v>
      </c>
      <c r="C105" s="61" t="s">
        <v>315</v>
      </c>
      <c r="D105" s="33" t="s">
        <v>125</v>
      </c>
      <c r="E105" s="34">
        <v>240</v>
      </c>
      <c r="F105" s="35">
        <v>4.581541225040116</v>
      </c>
      <c r="G105" s="35">
        <v>3.2070788575280811</v>
      </c>
      <c r="H105" s="35">
        <f t="shared" si="5"/>
        <v>1099.5698940096279</v>
      </c>
      <c r="I105" s="35">
        <f t="shared" si="6"/>
        <v>714.72043110625816</v>
      </c>
      <c r="J105" s="31">
        <f>(E105*(F105+G105)*(1+(SUM('Cadastro Institucional'!D$3:D$4))))</f>
        <v>1869.2688198163673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spans="1:30" x14ac:dyDescent="0.25">
      <c r="A106" s="76" t="s">
        <v>39</v>
      </c>
      <c r="B106" s="33" t="s">
        <v>316</v>
      </c>
      <c r="C106" s="61" t="s">
        <v>317</v>
      </c>
      <c r="D106" s="33" t="s">
        <v>125</v>
      </c>
      <c r="E106" s="34">
        <v>36</v>
      </c>
      <c r="F106" s="35">
        <v>4.1367313973663187</v>
      </c>
      <c r="G106" s="35">
        <v>2.8957119781564229</v>
      </c>
      <c r="H106" s="35">
        <f t="shared" si="5"/>
        <v>148.92233030518747</v>
      </c>
      <c r="I106" s="35">
        <f t="shared" si="6"/>
        <v>96.799514698371866</v>
      </c>
      <c r="J106" s="31">
        <f>(E106*(F106+G106)*(1+(SUM('Cadastro Institucional'!D$3:D$4))))</f>
        <v>253.16796151881869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spans="1:30" x14ac:dyDescent="0.25">
      <c r="A107" s="76" t="s">
        <v>39</v>
      </c>
      <c r="B107" s="33" t="s">
        <v>318</v>
      </c>
      <c r="C107" s="61" t="s">
        <v>319</v>
      </c>
      <c r="D107" s="33" t="s">
        <v>125</v>
      </c>
      <c r="E107" s="34">
        <v>17</v>
      </c>
      <c r="F107" s="35">
        <v>11.431612571216601</v>
      </c>
      <c r="G107" s="35">
        <v>8.0021287998516186</v>
      </c>
      <c r="H107" s="35">
        <f t="shared" si="5"/>
        <v>194.3374137106822</v>
      </c>
      <c r="I107" s="35">
        <f t="shared" si="6"/>
        <v>126.31931891194344</v>
      </c>
      <c r="J107" s="31">
        <f>(E107*(F107+G107)*(1+(SUM('Cadastro Institucional'!D$3:D$4))))</f>
        <v>330.37360330815972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x14ac:dyDescent="0.25">
      <c r="A108" s="76" t="s">
        <v>39</v>
      </c>
      <c r="B108" s="33" t="s">
        <v>320</v>
      </c>
      <c r="C108" s="61" t="s">
        <v>321</v>
      </c>
      <c r="D108" s="33" t="s">
        <v>125</v>
      </c>
      <c r="E108" s="34">
        <v>23</v>
      </c>
      <c r="F108" s="35">
        <v>33.894969130205872</v>
      </c>
      <c r="G108" s="35">
        <v>23.726478391144109</v>
      </c>
      <c r="H108" s="35">
        <f t="shared" si="5"/>
        <v>779.58428999473506</v>
      </c>
      <c r="I108" s="35">
        <f t="shared" si="6"/>
        <v>506.72978849657778</v>
      </c>
      <c r="J108" s="31">
        <f>(E108*(F108+G108)*(1+(SUM('Cadastro Institucional'!D$3:D$4))))</f>
        <v>1325.2932929910494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ht="26.4" customHeight="1" x14ac:dyDescent="0.25">
      <c r="A109" s="76" t="s">
        <v>39</v>
      </c>
      <c r="B109" s="33" t="s">
        <v>322</v>
      </c>
      <c r="C109" s="61" t="s">
        <v>133</v>
      </c>
      <c r="D109" s="33" t="s">
        <v>134</v>
      </c>
      <c r="E109" s="34">
        <v>32</v>
      </c>
      <c r="F109" s="35">
        <v>3.5834642436396118</v>
      </c>
      <c r="G109" s="35">
        <v>2.5084249705477291</v>
      </c>
      <c r="H109" s="35">
        <f t="shared" si="5"/>
        <v>114.67085579646758</v>
      </c>
      <c r="I109" s="35">
        <f t="shared" si="6"/>
        <v>74.536056267703927</v>
      </c>
      <c r="J109" s="31">
        <f>(E109*(F109+G109)*(1+(SUM('Cadastro Institucional'!D$3:D$4))))</f>
        <v>194.94045485399491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ht="26.4" customHeight="1" x14ac:dyDescent="0.25">
      <c r="A110" s="76" t="s">
        <v>39</v>
      </c>
      <c r="B110" s="33" t="s">
        <v>323</v>
      </c>
      <c r="C110" s="61" t="s">
        <v>324</v>
      </c>
      <c r="D110" s="33" t="s">
        <v>134</v>
      </c>
      <c r="E110" s="34">
        <v>84</v>
      </c>
      <c r="F110" s="35">
        <v>4.8163074467266336</v>
      </c>
      <c r="G110" s="35">
        <v>3.3714152127086439</v>
      </c>
      <c r="H110" s="35">
        <f t="shared" si="5"/>
        <v>404.56982552503723</v>
      </c>
      <c r="I110" s="35">
        <f t="shared" si="6"/>
        <v>262.97038659127423</v>
      </c>
      <c r="J110" s="31">
        <f>(E110*(F110+G110)*(1+(SUM('Cadastro Institucional'!D$3:D$4))))</f>
        <v>687.76870339256322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ht="26.4" customHeight="1" x14ac:dyDescent="0.25">
      <c r="A111" s="76" t="s">
        <v>39</v>
      </c>
      <c r="B111" s="33" t="s">
        <v>325</v>
      </c>
      <c r="C111" s="61" t="s">
        <v>326</v>
      </c>
      <c r="D111" s="33" t="s">
        <v>125</v>
      </c>
      <c r="E111" s="34">
        <v>93</v>
      </c>
      <c r="F111" s="35">
        <v>7.9527484906975152</v>
      </c>
      <c r="G111" s="35">
        <v>5.56692394348826</v>
      </c>
      <c r="H111" s="35">
        <f t="shared" si="5"/>
        <v>739.60560963486887</v>
      </c>
      <c r="I111" s="35">
        <f t="shared" si="6"/>
        <v>480.74364626266475</v>
      </c>
      <c r="J111" s="31">
        <f>(E111*(F111+G111)*(1+(SUM('Cadastro Institucional'!D$3:D$4))))</f>
        <v>1257.329536379277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ht="26.4" customHeight="1" x14ac:dyDescent="0.25">
      <c r="A112" s="76" t="s">
        <v>39</v>
      </c>
      <c r="B112" s="33" t="s">
        <v>327</v>
      </c>
      <c r="C112" s="61" t="s">
        <v>328</v>
      </c>
      <c r="D112" s="33" t="s">
        <v>134</v>
      </c>
      <c r="E112" s="34">
        <v>29</v>
      </c>
      <c r="F112" s="35">
        <v>9.351033939611364</v>
      </c>
      <c r="G112" s="35">
        <v>6.5457237577279548</v>
      </c>
      <c r="H112" s="35">
        <f t="shared" si="5"/>
        <v>271.17998424872957</v>
      </c>
      <c r="I112" s="35">
        <f t="shared" si="6"/>
        <v>176.26698976167424</v>
      </c>
      <c r="J112" s="31">
        <f>(E112*(F112+G112)*(1+(SUM('Cadastro Institucional'!D$3:D$4))))</f>
        <v>461.00597322284023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ht="26.4" customHeight="1" x14ac:dyDescent="0.25">
      <c r="A113" s="76" t="s">
        <v>39</v>
      </c>
      <c r="B113" s="33" t="s">
        <v>329</v>
      </c>
      <c r="C113" s="61" t="s">
        <v>330</v>
      </c>
      <c r="D113" s="33" t="s">
        <v>134</v>
      </c>
      <c r="E113" s="34">
        <v>23</v>
      </c>
      <c r="F113" s="35">
        <v>16.8668182275233</v>
      </c>
      <c r="G113" s="35">
        <v>11.806772759266311</v>
      </c>
      <c r="H113" s="35">
        <f t="shared" si="5"/>
        <v>387.93681923303592</v>
      </c>
      <c r="I113" s="35">
        <f t="shared" si="6"/>
        <v>252.15893250147334</v>
      </c>
      <c r="J113" s="31">
        <f>(E113*(F113+G113)*(1+(SUM('Cadastro Institucional'!D$3:D$4))))</f>
        <v>659.49259269616107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ht="26.4" customHeight="1" x14ac:dyDescent="0.25">
      <c r="A114" s="76" t="s">
        <v>39</v>
      </c>
      <c r="B114" s="33" t="s">
        <v>331</v>
      </c>
      <c r="C114" s="61" t="s">
        <v>332</v>
      </c>
      <c r="D114" s="33" t="s">
        <v>134</v>
      </c>
      <c r="E114" s="34">
        <v>12</v>
      </c>
      <c r="F114" s="35">
        <v>47.374054817290649</v>
      </c>
      <c r="G114" s="35">
        <v>33.161838372103453</v>
      </c>
      <c r="H114" s="35">
        <f t="shared" si="5"/>
        <v>568.48865780748781</v>
      </c>
      <c r="I114" s="35">
        <f t="shared" si="6"/>
        <v>369.51762757486711</v>
      </c>
      <c r="J114" s="31">
        <f>(E114*(F114+G114)*(1+(SUM('Cadastro Institucional'!D$3:D$4))))</f>
        <v>966.43071827272922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x14ac:dyDescent="0.25">
      <c r="A115" s="76" t="s">
        <v>39</v>
      </c>
      <c r="B115" s="33" t="s">
        <v>333</v>
      </c>
      <c r="C115" s="61" t="s">
        <v>136</v>
      </c>
      <c r="D115" s="33" t="s">
        <v>137</v>
      </c>
      <c r="E115" s="34">
        <v>6</v>
      </c>
      <c r="F115" s="35">
        <v>42.574185279938511</v>
      </c>
      <c r="G115" s="35">
        <v>29.801929695956961</v>
      </c>
      <c r="H115" s="35">
        <f t="shared" si="5"/>
        <v>255.44511167963105</v>
      </c>
      <c r="I115" s="35">
        <f t="shared" si="6"/>
        <v>166.0393225917602</v>
      </c>
      <c r="J115" s="31">
        <f>(E115*(F115+G115)*(1+(SUM('Cadastro Institucional'!D$3:D$4))))</f>
        <v>434.25668985537288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spans="1:30" ht="26.4" customHeight="1" x14ac:dyDescent="0.25">
      <c r="A116" s="76" t="s">
        <v>39</v>
      </c>
      <c r="B116" s="33" t="s">
        <v>334</v>
      </c>
      <c r="C116" s="61" t="s">
        <v>283</v>
      </c>
      <c r="D116" s="33" t="s">
        <v>125</v>
      </c>
      <c r="E116" s="34">
        <v>439</v>
      </c>
      <c r="F116" s="35">
        <v>4.1916668904958758</v>
      </c>
      <c r="G116" s="35">
        <v>2.934166823347113</v>
      </c>
      <c r="H116" s="35">
        <f t="shared" si="5"/>
        <v>1840.1417649276896</v>
      </c>
      <c r="I116" s="35">
        <f t="shared" si="6"/>
        <v>1196.0921472029981</v>
      </c>
      <c r="J116" s="31">
        <f>(E116*(F116+G116)*(1+(SUM('Cadastro Institucional'!D$3:D$4))))</f>
        <v>3128.2410003770719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spans="1:30" ht="26.4" customHeight="1" x14ac:dyDescent="0.25">
      <c r="A117" s="76" t="s">
        <v>39</v>
      </c>
      <c r="B117" s="33" t="s">
        <v>335</v>
      </c>
      <c r="C117" s="61" t="s">
        <v>285</v>
      </c>
      <c r="D117" s="33" t="s">
        <v>152</v>
      </c>
      <c r="E117" s="34">
        <v>261</v>
      </c>
      <c r="F117" s="35">
        <v>5.60203951482743</v>
      </c>
      <c r="G117" s="35">
        <v>3.9214276603792011</v>
      </c>
      <c r="H117" s="35">
        <f t="shared" si="5"/>
        <v>1462.1323133699593</v>
      </c>
      <c r="I117" s="35">
        <f t="shared" si="6"/>
        <v>950.38600369047356</v>
      </c>
      <c r="J117" s="31">
        <f>(E117*(F117+G117)*(1+(SUM('Cadastro Institucional'!D$3:D$4))))</f>
        <v>2485.6249327289306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spans="1:30" ht="26.4" customHeight="1" x14ac:dyDescent="0.25">
      <c r="A118" s="76" t="s">
        <v>39</v>
      </c>
      <c r="B118" s="33" t="s">
        <v>336</v>
      </c>
      <c r="C118" s="61" t="s">
        <v>287</v>
      </c>
      <c r="D118" s="33" t="s">
        <v>125</v>
      </c>
      <c r="E118" s="34">
        <v>878</v>
      </c>
      <c r="F118" s="35">
        <v>0.23013073124291089</v>
      </c>
      <c r="G118" s="31">
        <v>0.16109151187003759</v>
      </c>
      <c r="H118" s="31">
        <f t="shared" si="5"/>
        <v>202.05478203127575</v>
      </c>
      <c r="I118" s="31">
        <f t="shared" si="6"/>
        <v>131.33560832032924</v>
      </c>
      <c r="J118" s="31">
        <f>(E118*(F118+G118)*(1+(SUM('Cadastro Institucional'!D$3:D$4))))</f>
        <v>343.49312945316876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spans="1:30" ht="26.4" customHeight="1" x14ac:dyDescent="0.25">
      <c r="A119" s="76" t="s">
        <v>39</v>
      </c>
      <c r="B119" s="33" t="s">
        <v>337</v>
      </c>
      <c r="C119" s="61" t="s">
        <v>141</v>
      </c>
      <c r="D119" s="33" t="s">
        <v>125</v>
      </c>
      <c r="E119" s="34">
        <v>59</v>
      </c>
      <c r="F119" s="35">
        <v>1.364346478082971</v>
      </c>
      <c r="G119" s="35">
        <v>0.95504253465807998</v>
      </c>
      <c r="H119" s="35">
        <f t="shared" si="5"/>
        <v>80.496442206895296</v>
      </c>
      <c r="I119" s="35">
        <f t="shared" si="6"/>
        <v>52.322687434481942</v>
      </c>
      <c r="J119" s="31">
        <f>(E119*(F119+G119)*(1+(SUM('Cadastro Institucional'!D$3:D$4))))</f>
        <v>136.84395175172202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spans="1:30" ht="26.4" customHeight="1" x14ac:dyDescent="0.25">
      <c r="A120" s="76" t="s">
        <v>39</v>
      </c>
      <c r="B120" s="33" t="s">
        <v>338</v>
      </c>
      <c r="C120" s="61" t="s">
        <v>339</v>
      </c>
      <c r="D120" s="33" t="s">
        <v>125</v>
      </c>
      <c r="E120" s="34">
        <v>131</v>
      </c>
      <c r="F120" s="35">
        <v>1.725980484321832</v>
      </c>
      <c r="G120" s="35">
        <v>1.2081863390252821</v>
      </c>
      <c r="H120" s="35">
        <f t="shared" si="5"/>
        <v>226.10344344615999</v>
      </c>
      <c r="I120" s="35">
        <f t="shared" si="6"/>
        <v>146.96723824000401</v>
      </c>
      <c r="J120" s="31">
        <f>(E120*(F120+G120)*(1+(SUM('Cadastro Institucional'!D$3:D$4))))</f>
        <v>384.375853858472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spans="1:30" ht="26.4" customHeight="1" x14ac:dyDescent="0.25">
      <c r="A121" s="76" t="s">
        <v>39</v>
      </c>
      <c r="B121" s="33" t="s">
        <v>340</v>
      </c>
      <c r="C121" s="61" t="s">
        <v>341</v>
      </c>
      <c r="D121" s="33" t="s">
        <v>125</v>
      </c>
      <c r="E121" s="34">
        <v>200</v>
      </c>
      <c r="F121" s="35">
        <v>2.3935650787934541</v>
      </c>
      <c r="G121" s="35">
        <v>1.675495555155418</v>
      </c>
      <c r="H121" s="35">
        <f t="shared" si="5"/>
        <v>478.71301575869086</v>
      </c>
      <c r="I121" s="35">
        <f t="shared" si="6"/>
        <v>311.16346024314907</v>
      </c>
      <c r="J121" s="31">
        <f>(E121*(F121+G121)*(1+(SUM('Cadastro Institucional'!D$3:D$4))))</f>
        <v>813.81212678977454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spans="1:30" ht="26.4" customHeight="1" x14ac:dyDescent="0.25">
      <c r="A122" s="76" t="s">
        <v>39</v>
      </c>
      <c r="B122" s="33" t="s">
        <v>342</v>
      </c>
      <c r="C122" s="61" t="s">
        <v>343</v>
      </c>
      <c r="D122" s="33" t="s">
        <v>125</v>
      </c>
      <c r="E122" s="34">
        <v>35</v>
      </c>
      <c r="F122" s="35">
        <v>3.0254662595949262</v>
      </c>
      <c r="G122" s="35">
        <v>2.1178263817164482</v>
      </c>
      <c r="H122" s="35">
        <f t="shared" si="5"/>
        <v>105.89131908582242</v>
      </c>
      <c r="I122" s="35">
        <f t="shared" si="6"/>
        <v>68.829357405784577</v>
      </c>
      <c r="J122" s="31">
        <f>(E122*(F122+G122)*(1+(SUM('Cadastro Institucional'!D$3:D$4))))</f>
        <v>180.01524244589811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spans="1:30" ht="26.4" customHeight="1" x14ac:dyDescent="0.25">
      <c r="A123" s="76" t="s">
        <v>39</v>
      </c>
      <c r="B123" s="33" t="s">
        <v>344</v>
      </c>
      <c r="C123" s="61" t="s">
        <v>345</v>
      </c>
      <c r="D123" s="33" t="s">
        <v>125</v>
      </c>
      <c r="E123" s="34">
        <v>14</v>
      </c>
      <c r="F123" s="35">
        <v>3.389288151571531</v>
      </c>
      <c r="G123" s="35">
        <v>2.3725017061000719</v>
      </c>
      <c r="H123" s="35">
        <f t="shared" si="5"/>
        <v>47.450034122001433</v>
      </c>
      <c r="I123" s="35">
        <f t="shared" si="6"/>
        <v>30.842522179300932</v>
      </c>
      <c r="J123" s="31">
        <f>(E123*(F123+G123)*(1+(SUM('Cadastro Institucional'!D$3:D$4))))</f>
        <v>80.66505800740245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spans="1:30" ht="26.4" customHeight="1" x14ac:dyDescent="0.25">
      <c r="A124" s="76" t="s">
        <v>39</v>
      </c>
      <c r="B124" s="33" t="s">
        <v>346</v>
      </c>
      <c r="C124" s="61" t="s">
        <v>139</v>
      </c>
      <c r="D124" s="33" t="s">
        <v>125</v>
      </c>
      <c r="E124" s="34">
        <v>72</v>
      </c>
      <c r="F124" s="35">
        <v>1.430098115580946</v>
      </c>
      <c r="G124" s="35">
        <v>1.001068680906662</v>
      </c>
      <c r="H124" s="35">
        <f t="shared" si="5"/>
        <v>102.96706432182812</v>
      </c>
      <c r="I124" s="35">
        <f t="shared" si="6"/>
        <v>66.928591809188276</v>
      </c>
      <c r="J124" s="31">
        <f>(E124*(F124+G124)*(1+(SUM('Cadastro Institucional'!D$3:D$4))))</f>
        <v>175.04400934710779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spans="1:30" ht="26.4" customHeight="1" x14ac:dyDescent="0.25">
      <c r="A125" s="76" t="s">
        <v>39</v>
      </c>
      <c r="B125" s="33" t="s">
        <v>347</v>
      </c>
      <c r="C125" s="61" t="s">
        <v>348</v>
      </c>
      <c r="D125" s="33" t="s">
        <v>125</v>
      </c>
      <c r="E125" s="34">
        <v>22</v>
      </c>
      <c r="F125" s="35">
        <v>78.737585903824495</v>
      </c>
      <c r="G125" s="35">
        <v>55.116310132677143</v>
      </c>
      <c r="H125" s="35">
        <f t="shared" si="5"/>
        <v>1732.2268898841389</v>
      </c>
      <c r="I125" s="35">
        <f t="shared" si="6"/>
        <v>1125.9474784246904</v>
      </c>
      <c r="J125" s="31">
        <f>(E125*(F125+G125)*(1+(SUM('Cadastro Institucional'!D$3:D$4))))</f>
        <v>2944.7857128030355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spans="1:30" ht="26.4" customHeight="1" x14ac:dyDescent="0.25">
      <c r="A126" s="76" t="s">
        <v>39</v>
      </c>
      <c r="B126" s="33" t="s">
        <v>349</v>
      </c>
      <c r="C126" s="61" t="s">
        <v>350</v>
      </c>
      <c r="D126" s="33" t="s">
        <v>125</v>
      </c>
      <c r="E126" s="34">
        <v>1</v>
      </c>
      <c r="F126" s="35">
        <v>90.572880653459919</v>
      </c>
      <c r="G126" s="35">
        <v>63.401016457421939</v>
      </c>
      <c r="H126" s="35">
        <f t="shared" si="5"/>
        <v>90.572880653459919</v>
      </c>
      <c r="I126" s="35">
        <f t="shared" si="6"/>
        <v>58.872372424748946</v>
      </c>
      <c r="J126" s="31">
        <f>(E126*(F126+G126)*(1+(SUM('Cadastro Institucional'!D$3:D$4))))</f>
        <v>153.97389711088186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spans="1:30" ht="26.4" customHeight="1" x14ac:dyDescent="0.25">
      <c r="A127" s="76" t="s">
        <v>39</v>
      </c>
      <c r="B127" s="33" t="s">
        <v>351</v>
      </c>
      <c r="C127" s="61" t="s">
        <v>352</v>
      </c>
      <c r="D127" s="33" t="s">
        <v>125</v>
      </c>
      <c r="E127" s="34">
        <v>10</v>
      </c>
      <c r="F127" s="35">
        <v>172.59804843218319</v>
      </c>
      <c r="G127" s="35">
        <v>120.81863390252821</v>
      </c>
      <c r="H127" s="35">
        <f t="shared" si="5"/>
        <v>1725.9804843218319</v>
      </c>
      <c r="I127" s="35">
        <f t="shared" si="6"/>
        <v>1121.8873148091907</v>
      </c>
      <c r="J127" s="31">
        <f>(E127*(F127+G127)*(1+(SUM('Cadastro Institucional'!D$3:D$4))))</f>
        <v>2934.1668233471137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spans="1:30" ht="39.6" customHeight="1" x14ac:dyDescent="0.25">
      <c r="A128" s="76" t="s">
        <v>39</v>
      </c>
      <c r="B128" s="33" t="s">
        <v>353</v>
      </c>
      <c r="C128" s="61" t="s">
        <v>354</v>
      </c>
      <c r="D128" s="33" t="s">
        <v>125</v>
      </c>
      <c r="E128" s="34">
        <v>3</v>
      </c>
      <c r="F128" s="35">
        <v>386.61962848809031</v>
      </c>
      <c r="G128" s="35">
        <v>270.63373994166318</v>
      </c>
      <c r="H128" s="35">
        <f t="shared" si="5"/>
        <v>1159.858885464271</v>
      </c>
      <c r="I128" s="35">
        <f t="shared" si="6"/>
        <v>753.90827555177623</v>
      </c>
      <c r="J128" s="31">
        <f>(E128*(F128+G128)*(1+(SUM('Cadastro Institucional'!D$3:D$4))))</f>
        <v>1971.7601052892603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spans="1:30" x14ac:dyDescent="0.25">
      <c r="A129" s="76" t="s">
        <v>39</v>
      </c>
      <c r="B129" s="33" t="s">
        <v>355</v>
      </c>
      <c r="C129" s="61" t="s">
        <v>356</v>
      </c>
      <c r="D129" s="33" t="s">
        <v>125</v>
      </c>
      <c r="E129" s="34">
        <v>2</v>
      </c>
      <c r="F129" s="35">
        <v>15.94477209325882</v>
      </c>
      <c r="G129" s="35">
        <v>11.16134046528118</v>
      </c>
      <c r="H129" s="35">
        <f t="shared" si="5"/>
        <v>31.889544186517639</v>
      </c>
      <c r="I129" s="35">
        <f t="shared" si="6"/>
        <v>20.728203721236465</v>
      </c>
      <c r="J129" s="31">
        <f>(E129*(F129+G129)*(1+(SUM('Cadastro Institucional'!D$3:D$4))))</f>
        <v>54.212225117079996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spans="1:30" ht="26.4" customHeight="1" x14ac:dyDescent="0.25">
      <c r="A130" s="76" t="s">
        <v>39</v>
      </c>
      <c r="B130" s="33" t="s">
        <v>357</v>
      </c>
      <c r="C130" s="61" t="s">
        <v>358</v>
      </c>
      <c r="D130" s="33" t="s">
        <v>125</v>
      </c>
      <c r="E130" s="34">
        <v>8</v>
      </c>
      <c r="F130" s="35">
        <v>85.641507841111832</v>
      </c>
      <c r="G130" s="35">
        <v>59.949055488778278</v>
      </c>
      <c r="H130" s="35">
        <f t="shared" si="5"/>
        <v>685.13206272889465</v>
      </c>
      <c r="I130" s="35">
        <f t="shared" si="6"/>
        <v>445.33584077378151</v>
      </c>
      <c r="J130" s="31">
        <f>(E130*(F130+G130)*(1+(SUM('Cadastro Institucional'!D$3:D$4))))</f>
        <v>1164.7245066391208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spans="1:30" ht="26.4" customHeight="1" x14ac:dyDescent="0.25">
      <c r="A131" s="76" t="s">
        <v>41</v>
      </c>
      <c r="B131" s="33" t="s">
        <v>359</v>
      </c>
      <c r="C131" s="61" t="s">
        <v>360</v>
      </c>
      <c r="D131" s="33" t="s">
        <v>152</v>
      </c>
      <c r="E131" s="34">
        <v>85</v>
      </c>
      <c r="F131" s="35">
        <v>61.970918341840999</v>
      </c>
      <c r="G131" s="35">
        <v>43.379642839288699</v>
      </c>
      <c r="H131" s="35">
        <f t="shared" si="5"/>
        <v>5267.5280590564853</v>
      </c>
      <c r="I131" s="35">
        <f t="shared" si="6"/>
        <v>3423.8932383867154</v>
      </c>
      <c r="J131" s="31">
        <f>(E131*(F131+G131)*(1+(SUM('Cadastro Institucional'!D$3:D$4))))</f>
        <v>8954.7977003960259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spans="1:30" ht="26.4" customHeight="1" x14ac:dyDescent="0.25">
      <c r="A132" s="76" t="s">
        <v>41</v>
      </c>
      <c r="B132" s="33" t="s">
        <v>361</v>
      </c>
      <c r="C132" s="61" t="s">
        <v>362</v>
      </c>
      <c r="D132" s="33" t="s">
        <v>152</v>
      </c>
      <c r="E132" s="34">
        <v>155</v>
      </c>
      <c r="F132" s="35">
        <v>251.45069970162911</v>
      </c>
      <c r="G132" s="35">
        <v>176.0154897911404</v>
      </c>
      <c r="H132" s="35">
        <f t="shared" si="5"/>
        <v>38974.858453752509</v>
      </c>
      <c r="I132" s="35">
        <f t="shared" si="6"/>
        <v>25333.657994939131</v>
      </c>
      <c r="J132" s="31">
        <f>(E132*(F132+G132)*(1+(SUM('Cadastro Institucional'!D$3:D$4))))</f>
        <v>66257.259371379274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spans="1:30" ht="26.4" customHeight="1" x14ac:dyDescent="0.25">
      <c r="A133" s="76" t="s">
        <v>41</v>
      </c>
      <c r="B133" s="33" t="s">
        <v>363</v>
      </c>
      <c r="C133" s="61" t="s">
        <v>364</v>
      </c>
      <c r="D133" s="33" t="s">
        <v>152</v>
      </c>
      <c r="E133" s="34">
        <v>35</v>
      </c>
      <c r="F133" s="35">
        <v>31.084086627167459</v>
      </c>
      <c r="G133" s="35">
        <v>21.758860639017222</v>
      </c>
      <c r="H133" s="35">
        <f t="shared" si="5"/>
        <v>1087.943031950861</v>
      </c>
      <c r="I133" s="35">
        <f t="shared" si="6"/>
        <v>707.16297076805972</v>
      </c>
      <c r="J133" s="31">
        <f>(E133*(F133+G133)*(1+(SUM('Cadastro Institucional'!D$3:D$4))))</f>
        <v>1849.5031543164639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spans="1:30" ht="26.4" customHeight="1" x14ac:dyDescent="0.25">
      <c r="A134" s="76" t="s">
        <v>41</v>
      </c>
      <c r="B134" s="33" t="s">
        <v>365</v>
      </c>
      <c r="C134" s="61" t="s">
        <v>366</v>
      </c>
      <c r="D134" s="33" t="s">
        <v>152</v>
      </c>
      <c r="E134" s="34">
        <v>55</v>
      </c>
      <c r="F134" s="35">
        <v>119.33922205882379</v>
      </c>
      <c r="G134" s="31">
        <v>83.537455441176633</v>
      </c>
      <c r="H134" s="31">
        <f t="shared" si="5"/>
        <v>6563.6572132353085</v>
      </c>
      <c r="I134" s="31">
        <f t="shared" si="6"/>
        <v>4266.3771886029508</v>
      </c>
      <c r="J134" s="31">
        <f>(E134*(F134+G134)*(1+(SUM('Cadastro Institucional'!D$3:D$4))))</f>
        <v>11158.217262500024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spans="1:30" ht="26.4" customHeight="1" x14ac:dyDescent="0.25">
      <c r="A135" s="76" t="s">
        <v>41</v>
      </c>
      <c r="B135" s="33" t="s">
        <v>367</v>
      </c>
      <c r="C135" s="61" t="s">
        <v>368</v>
      </c>
      <c r="D135" s="33" t="s">
        <v>152</v>
      </c>
      <c r="E135" s="34">
        <v>110</v>
      </c>
      <c r="F135" s="35">
        <v>4.8368548334447521</v>
      </c>
      <c r="G135" s="35">
        <v>3.3857983834113261</v>
      </c>
      <c r="H135" s="35">
        <f t="shared" si="5"/>
        <v>532.05403167892268</v>
      </c>
      <c r="I135" s="35">
        <f t="shared" si="6"/>
        <v>345.83512059129976</v>
      </c>
      <c r="J135" s="31">
        <f>(E135*(F135+G135)*(1+(SUM('Cadastro Institucional'!D$3:D$4))))</f>
        <v>904.49185385416854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spans="1:30" ht="26.4" customHeight="1" x14ac:dyDescent="0.25">
      <c r="A136" s="76" t="s">
        <v>41</v>
      </c>
      <c r="B136" s="33" t="s">
        <v>369</v>
      </c>
      <c r="C136" s="61" t="s">
        <v>370</v>
      </c>
      <c r="D136" s="33" t="s">
        <v>152</v>
      </c>
      <c r="E136" s="34">
        <v>120</v>
      </c>
      <c r="F136" s="35">
        <v>6.6484768256076947</v>
      </c>
      <c r="G136" s="35">
        <v>4.6539337779253858</v>
      </c>
      <c r="H136" s="35">
        <f t="shared" si="5"/>
        <v>797.81721907292331</v>
      </c>
      <c r="I136" s="35">
        <f t="shared" si="6"/>
        <v>518.58119239740017</v>
      </c>
      <c r="J136" s="31">
        <f>(E136*(F136+G136)*(1+(SUM('Cadastro Institucional'!D$3:D$4))))</f>
        <v>1356.2892724239696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spans="1:30" ht="26.4" customHeight="1" x14ac:dyDescent="0.25">
      <c r="A137" s="76" t="s">
        <v>41</v>
      </c>
      <c r="B137" s="33" t="s">
        <v>371</v>
      </c>
      <c r="C137" s="61" t="s">
        <v>372</v>
      </c>
      <c r="D137" s="33" t="s">
        <v>152</v>
      </c>
      <c r="E137" s="34">
        <v>460</v>
      </c>
      <c r="F137" s="35">
        <v>12.294405558465019</v>
      </c>
      <c r="G137" s="35">
        <v>8.6060838909255146</v>
      </c>
      <c r="H137" s="35">
        <f t="shared" si="5"/>
        <v>5655.426556893909</v>
      </c>
      <c r="I137" s="35">
        <f t="shared" si="6"/>
        <v>3676.0272619810412</v>
      </c>
      <c r="J137" s="31">
        <f>(E137*(F137+G137)*(1+(SUM('Cadastro Institucional'!D$3:D$4))))</f>
        <v>9614.2251467196456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spans="1:30" ht="26.4" customHeight="1" x14ac:dyDescent="0.25">
      <c r="A138" s="76" t="s">
        <v>41</v>
      </c>
      <c r="B138" s="33" t="s">
        <v>373</v>
      </c>
      <c r="C138" s="61" t="s">
        <v>374</v>
      </c>
      <c r="D138" s="33" t="s">
        <v>152</v>
      </c>
      <c r="E138" s="34">
        <v>25</v>
      </c>
      <c r="F138" s="35">
        <v>21.79666783057856</v>
      </c>
      <c r="G138" s="35">
        <v>15.25766748140499</v>
      </c>
      <c r="H138" s="35">
        <f t="shared" si="5"/>
        <v>544.91669576446395</v>
      </c>
      <c r="I138" s="35">
        <f t="shared" si="6"/>
        <v>354.19585224690161</v>
      </c>
      <c r="J138" s="31">
        <f>(E138*(F138+G138)*(1+(SUM('Cadastro Institucional'!D$3:D$4))))</f>
        <v>926.35838279958875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spans="1:30" ht="26.4" customHeight="1" x14ac:dyDescent="0.25">
      <c r="A139" s="76" t="s">
        <v>41</v>
      </c>
      <c r="B139" s="33" t="s">
        <v>375</v>
      </c>
      <c r="C139" s="61" t="s">
        <v>376</v>
      </c>
      <c r="D139" s="33" t="s">
        <v>152</v>
      </c>
      <c r="E139" s="34">
        <v>120</v>
      </c>
      <c r="F139" s="35">
        <v>107.4217377623159</v>
      </c>
      <c r="G139" s="35">
        <v>75.195216433621113</v>
      </c>
      <c r="H139" s="35">
        <f t="shared" si="5"/>
        <v>12890.608531477908</v>
      </c>
      <c r="I139" s="35">
        <f t="shared" si="6"/>
        <v>8378.8955454606403</v>
      </c>
      <c r="J139" s="31">
        <f>(E139*(F139+G139)*(1+(SUM('Cadastro Institucional'!D$3:D$4))))</f>
        <v>21914.034503512441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spans="1:30" ht="26.4" customHeight="1" x14ac:dyDescent="0.25">
      <c r="A140" s="76" t="s">
        <v>41</v>
      </c>
      <c r="B140" s="33" t="s">
        <v>377</v>
      </c>
      <c r="C140" s="61" t="s">
        <v>378</v>
      </c>
      <c r="D140" s="33" t="s">
        <v>152</v>
      </c>
      <c r="E140" s="34">
        <v>940</v>
      </c>
      <c r="F140" s="35">
        <v>7.7751311341354894</v>
      </c>
      <c r="G140" s="35">
        <v>5.4425917938948416</v>
      </c>
      <c r="H140" s="35">
        <f t="shared" si="5"/>
        <v>7308.6232660873602</v>
      </c>
      <c r="I140" s="35">
        <f t="shared" si="6"/>
        <v>4750.6051229567847</v>
      </c>
      <c r="J140" s="31">
        <f>(E140*(F140+G140)*(1+(SUM('Cadastro Institucional'!D$3:D$4))))</f>
        <v>12424.65955234851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spans="1:30" ht="26.4" customHeight="1" x14ac:dyDescent="0.25">
      <c r="A141" s="76" t="s">
        <v>41</v>
      </c>
      <c r="B141" s="33" t="s">
        <v>379</v>
      </c>
      <c r="C141" s="61" t="s">
        <v>380</v>
      </c>
      <c r="D141" s="33" t="s">
        <v>152</v>
      </c>
      <c r="E141" s="34">
        <v>35</v>
      </c>
      <c r="F141" s="35">
        <v>17.062549930724391</v>
      </c>
      <c r="G141" s="35">
        <v>11.94378495150707</v>
      </c>
      <c r="H141" s="35">
        <f t="shared" si="5"/>
        <v>597.18924757535365</v>
      </c>
      <c r="I141" s="35">
        <f t="shared" si="6"/>
        <v>388.17301092397986</v>
      </c>
      <c r="J141" s="31">
        <f>(E141*(F141+G141)*(1+(SUM('Cadastro Institucional'!D$3:D$4))))</f>
        <v>1015.2217208781011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spans="1:30" ht="26.4" customHeight="1" x14ac:dyDescent="0.25">
      <c r="A142" s="76" t="s">
        <v>41</v>
      </c>
      <c r="B142" s="33" t="s">
        <v>381</v>
      </c>
      <c r="C142" s="61" t="s">
        <v>382</v>
      </c>
      <c r="D142" s="33" t="s">
        <v>152</v>
      </c>
      <c r="E142" s="34">
        <v>160</v>
      </c>
      <c r="F142" s="35">
        <v>22.407829301122231</v>
      </c>
      <c r="G142" s="35">
        <v>15.68548051078556</v>
      </c>
      <c r="H142" s="35">
        <f t="shared" si="5"/>
        <v>3585.252688179557</v>
      </c>
      <c r="I142" s="35">
        <f t="shared" si="6"/>
        <v>2330.4142473167121</v>
      </c>
      <c r="J142" s="31">
        <f>(E142*(F142+G142)*(1+(SUM('Cadastro Institucional'!D$3:D$4))))</f>
        <v>6094.9295699052454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spans="1:30" ht="26.4" customHeight="1" x14ac:dyDescent="0.25">
      <c r="A143" s="76" t="s">
        <v>41</v>
      </c>
      <c r="B143" s="33" t="s">
        <v>383</v>
      </c>
      <c r="C143" s="61" t="s">
        <v>384</v>
      </c>
      <c r="D143" s="33" t="s">
        <v>152</v>
      </c>
      <c r="E143" s="34">
        <v>175</v>
      </c>
      <c r="F143" s="35">
        <v>37.762644826930483</v>
      </c>
      <c r="G143" s="35">
        <v>26.43385137885133</v>
      </c>
      <c r="H143" s="35">
        <f t="shared" ref="H143:H206" si="7">F143*E143</f>
        <v>6608.4628447128343</v>
      </c>
      <c r="I143" s="35">
        <f t="shared" ref="I143:I206" si="8">(E143*F143)*0.65</f>
        <v>4295.5008490633427</v>
      </c>
      <c r="J143" s="31">
        <f>(E143*(F143+G143)*(1+(SUM('Cadastro Institucional'!D$3:D$4))))</f>
        <v>11234.386836011818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spans="1:30" ht="26.4" customHeight="1" x14ac:dyDescent="0.25">
      <c r="A144" s="76" t="s">
        <v>41</v>
      </c>
      <c r="B144" s="33" t="s">
        <v>385</v>
      </c>
      <c r="C144" s="61" t="s">
        <v>386</v>
      </c>
      <c r="D144" s="33" t="s">
        <v>152</v>
      </c>
      <c r="E144" s="34">
        <v>1480</v>
      </c>
      <c r="F144" s="35">
        <v>53.099871789708018</v>
      </c>
      <c r="G144" s="35">
        <v>37.16991025279561</v>
      </c>
      <c r="H144" s="35">
        <f t="shared" si="7"/>
        <v>78587.81024876787</v>
      </c>
      <c r="I144" s="35">
        <f t="shared" si="8"/>
        <v>51082.076661699117</v>
      </c>
      <c r="J144" s="31">
        <f>(E144*(F144+G144)*(1+(SUM('Cadastro Institucional'!D$3:D$4))))</f>
        <v>133599.27742290538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spans="1:30" ht="26.4" customHeight="1" x14ac:dyDescent="0.25">
      <c r="A145" s="76" t="s">
        <v>41</v>
      </c>
      <c r="B145" s="33" t="s">
        <v>387</v>
      </c>
      <c r="C145" s="61" t="s">
        <v>388</v>
      </c>
      <c r="D145" s="33" t="s">
        <v>152</v>
      </c>
      <c r="E145" s="34">
        <v>25</v>
      </c>
      <c r="F145" s="35">
        <v>64.929742029249851</v>
      </c>
      <c r="G145" s="35">
        <v>45.450819420474893</v>
      </c>
      <c r="H145" s="35">
        <f t="shared" si="7"/>
        <v>1623.2435507312464</v>
      </c>
      <c r="I145" s="35">
        <f t="shared" si="8"/>
        <v>1055.1083079753103</v>
      </c>
      <c r="J145" s="31">
        <f>(E145*(F145+G145)*(1+(SUM('Cadastro Institucional'!D$3:D$4))))</f>
        <v>2759.5140362431189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spans="1:30" ht="39.6" customHeight="1" x14ac:dyDescent="0.25">
      <c r="A146" s="76" t="s">
        <v>41</v>
      </c>
      <c r="B146" s="33" t="s">
        <v>389</v>
      </c>
      <c r="C146" s="61" t="s">
        <v>390</v>
      </c>
      <c r="D146" s="33" t="s">
        <v>125</v>
      </c>
      <c r="E146" s="34">
        <v>6</v>
      </c>
      <c r="F146" s="35">
        <v>259.55458902325449</v>
      </c>
      <c r="G146" s="35">
        <v>181.68821231627811</v>
      </c>
      <c r="H146" s="35">
        <f t="shared" si="7"/>
        <v>1557.327534139527</v>
      </c>
      <c r="I146" s="35">
        <f t="shared" si="8"/>
        <v>1012.2628971906926</v>
      </c>
      <c r="J146" s="31">
        <f>(E146*(F146+G146)*(1+(SUM('Cadastro Institucional'!D$3:D$4))))</f>
        <v>2647.4568080371955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spans="1:30" x14ac:dyDescent="0.25">
      <c r="A147" s="76" t="s">
        <v>41</v>
      </c>
      <c r="B147" s="33" t="s">
        <v>391</v>
      </c>
      <c r="C147" s="61" t="s">
        <v>392</v>
      </c>
      <c r="D147" s="33" t="s">
        <v>125</v>
      </c>
      <c r="E147" s="34">
        <v>7</v>
      </c>
      <c r="F147" s="35">
        <v>45.204250779857489</v>
      </c>
      <c r="G147" s="35">
        <v>31.642975545900239</v>
      </c>
      <c r="H147" s="35">
        <f t="shared" si="7"/>
        <v>316.42975545900242</v>
      </c>
      <c r="I147" s="35">
        <f t="shared" si="8"/>
        <v>205.67934104835157</v>
      </c>
      <c r="J147" s="31">
        <f>(E147*(F147+G147)*(1+(SUM('Cadastro Institucional'!D$3:D$4))))</f>
        <v>537.93058428030417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spans="1:30" ht="26.4" customHeight="1" x14ac:dyDescent="0.25">
      <c r="A148" s="76" t="s">
        <v>41</v>
      </c>
      <c r="B148" s="33" t="s">
        <v>393</v>
      </c>
      <c r="C148" s="61" t="s">
        <v>394</v>
      </c>
      <c r="D148" s="33" t="s">
        <v>125</v>
      </c>
      <c r="E148" s="34">
        <v>6</v>
      </c>
      <c r="F148" s="35">
        <v>123.28432030870221</v>
      </c>
      <c r="G148" s="35">
        <v>86.299024216091567</v>
      </c>
      <c r="H148" s="35">
        <f t="shared" si="7"/>
        <v>739.70592185221324</v>
      </c>
      <c r="I148" s="35">
        <f t="shared" si="8"/>
        <v>480.80884920393862</v>
      </c>
      <c r="J148" s="31">
        <f>(E148*(F148+G148)*(1+(SUM('Cadastro Institucional'!D$3:D$4))))</f>
        <v>1257.5000671487626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spans="1:30" x14ac:dyDescent="0.25">
      <c r="A149" s="76" t="s">
        <v>41</v>
      </c>
      <c r="B149" s="33" t="s">
        <v>395</v>
      </c>
      <c r="C149" s="61" t="s">
        <v>180</v>
      </c>
      <c r="D149" s="33" t="s">
        <v>181</v>
      </c>
      <c r="E149" s="34">
        <v>10</v>
      </c>
      <c r="F149" s="35">
        <v>37.807191561335358</v>
      </c>
      <c r="G149" s="35">
        <v>26.465034092934751</v>
      </c>
      <c r="H149" s="35">
        <f t="shared" si="7"/>
        <v>378.07191561335355</v>
      </c>
      <c r="I149" s="35">
        <f t="shared" si="8"/>
        <v>245.74674514867982</v>
      </c>
      <c r="J149" s="31">
        <f>(E149*(F149+G149)*(1+(SUM('Cadastro Institucional'!D$3:D$4))))</f>
        <v>642.72225654270096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spans="1:30" x14ac:dyDescent="0.25">
      <c r="A150" s="76" t="s">
        <v>41</v>
      </c>
      <c r="B150" s="33" t="s">
        <v>396</v>
      </c>
      <c r="C150" s="61" t="s">
        <v>183</v>
      </c>
      <c r="D150" s="33" t="s">
        <v>181</v>
      </c>
      <c r="E150" s="34">
        <v>10</v>
      </c>
      <c r="F150" s="35">
        <v>52.436930904634693</v>
      </c>
      <c r="G150" s="31">
        <v>36.705851633244279</v>
      </c>
      <c r="H150" s="31">
        <f t="shared" si="7"/>
        <v>524.36930904634687</v>
      </c>
      <c r="I150" s="31">
        <f t="shared" si="8"/>
        <v>340.84005088012549</v>
      </c>
      <c r="J150" s="31">
        <f>(E150*(F150+G150)*(1+(SUM('Cadastro Institucional'!D$3:D$4))))</f>
        <v>891.42782537878975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spans="1:30" x14ac:dyDescent="0.25">
      <c r="A151" s="76" t="s">
        <v>41</v>
      </c>
      <c r="B151" s="33" t="s">
        <v>397</v>
      </c>
      <c r="C151" s="61" t="s">
        <v>185</v>
      </c>
      <c r="D151" s="33" t="s">
        <v>125</v>
      </c>
      <c r="E151" s="34">
        <v>1200</v>
      </c>
      <c r="F151" s="35">
        <v>0.41094773436234078</v>
      </c>
      <c r="G151" s="35">
        <v>0.28766341405363849</v>
      </c>
      <c r="H151" s="35">
        <f t="shared" si="7"/>
        <v>493.13728123480894</v>
      </c>
      <c r="I151" s="35">
        <f t="shared" si="8"/>
        <v>320.5392328026258</v>
      </c>
      <c r="J151" s="31">
        <f>(E151*(F151+G151)*(1+(SUM('Cadastro Institucional'!D$3:D$4))))</f>
        <v>838.33337809917509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spans="1:30" x14ac:dyDescent="0.25">
      <c r="A152" s="76" t="s">
        <v>41</v>
      </c>
      <c r="B152" s="33" t="s">
        <v>398</v>
      </c>
      <c r="C152" s="61" t="s">
        <v>399</v>
      </c>
      <c r="D152" s="33" t="s">
        <v>125</v>
      </c>
      <c r="E152" s="34">
        <v>1200</v>
      </c>
      <c r="F152" s="35">
        <v>0.41094773436234078</v>
      </c>
      <c r="G152" s="35">
        <v>0.28766341405363849</v>
      </c>
      <c r="H152" s="35">
        <f t="shared" si="7"/>
        <v>493.13728123480894</v>
      </c>
      <c r="I152" s="35">
        <f t="shared" si="8"/>
        <v>320.5392328026258</v>
      </c>
      <c r="J152" s="31">
        <f>(E152*(F152+G152)*(1+(SUM('Cadastro Institucional'!D$3:D$4))))</f>
        <v>838.33337809917509</v>
      </c>
    </row>
    <row r="153" spans="1:30" ht="26.4" customHeight="1" x14ac:dyDescent="0.25">
      <c r="A153" s="76" t="s">
        <v>41</v>
      </c>
      <c r="B153" s="33" t="s">
        <v>400</v>
      </c>
      <c r="C153" s="61" t="s">
        <v>401</v>
      </c>
      <c r="D153" s="33" t="s">
        <v>125</v>
      </c>
      <c r="E153" s="34">
        <v>40</v>
      </c>
      <c r="F153" s="35">
        <v>1.8081700311943001</v>
      </c>
      <c r="G153" s="35">
        <v>1.2657190218360099</v>
      </c>
      <c r="H153" s="35">
        <f t="shared" si="7"/>
        <v>72.326801247772011</v>
      </c>
      <c r="I153" s="35">
        <f t="shared" si="8"/>
        <v>47.012420811051811</v>
      </c>
      <c r="J153" s="31">
        <f>(E153*(F153+G153)*(1+(SUM('Cadastro Institucional'!D$3:D$4))))</f>
        <v>122.95556212121241</v>
      </c>
    </row>
    <row r="154" spans="1:30" ht="26.4" customHeight="1" x14ac:dyDescent="0.25">
      <c r="A154" s="76" t="s">
        <v>41</v>
      </c>
      <c r="B154" s="33" t="s">
        <v>402</v>
      </c>
      <c r="C154" s="61" t="s">
        <v>403</v>
      </c>
      <c r="D154" s="33" t="s">
        <v>125</v>
      </c>
      <c r="E154" s="34">
        <v>30</v>
      </c>
      <c r="F154" s="35">
        <v>2.1369282186841718</v>
      </c>
      <c r="G154" s="35">
        <v>1.495849753078921</v>
      </c>
      <c r="H154" s="35">
        <f t="shared" si="7"/>
        <v>64.107846560525161</v>
      </c>
      <c r="I154" s="35">
        <f t="shared" si="8"/>
        <v>41.670100264341357</v>
      </c>
      <c r="J154" s="31">
        <f>(E154*(F154+G154)*(1+(SUM('Cadastro Institucional'!D$3:D$4))))</f>
        <v>108.9833391528928</v>
      </c>
    </row>
    <row r="155" spans="1:30" ht="26.4" customHeight="1" x14ac:dyDescent="0.25">
      <c r="A155" s="76" t="s">
        <v>41</v>
      </c>
      <c r="B155" s="33" t="s">
        <v>404</v>
      </c>
      <c r="C155" s="61" t="s">
        <v>405</v>
      </c>
      <c r="D155" s="33" t="s">
        <v>125</v>
      </c>
      <c r="E155" s="34">
        <v>157</v>
      </c>
      <c r="F155" s="35">
        <v>2.3834968593015771</v>
      </c>
      <c r="G155" s="35">
        <v>1.6684478015111039</v>
      </c>
      <c r="H155" s="35">
        <f t="shared" si="7"/>
        <v>374.20900691034763</v>
      </c>
      <c r="I155" s="35">
        <f t="shared" si="8"/>
        <v>243.23585449172597</v>
      </c>
      <c r="J155" s="31">
        <f>(E155*(F155+G155)*(1+(SUM('Cadastro Institucional'!D$3:D$4))))</f>
        <v>636.15531174759087</v>
      </c>
    </row>
    <row r="156" spans="1:30" ht="26.4" customHeight="1" x14ac:dyDescent="0.25">
      <c r="A156" s="76" t="s">
        <v>41</v>
      </c>
      <c r="B156" s="33" t="s">
        <v>406</v>
      </c>
      <c r="C156" s="61" t="s">
        <v>407</v>
      </c>
      <c r="D156" s="33" t="s">
        <v>125</v>
      </c>
      <c r="E156" s="34">
        <v>6</v>
      </c>
      <c r="F156" s="35">
        <v>3.4190851498946762</v>
      </c>
      <c r="G156" s="35">
        <v>2.3933596049262729</v>
      </c>
      <c r="H156" s="35">
        <f t="shared" si="7"/>
        <v>20.514510899368055</v>
      </c>
      <c r="I156" s="35">
        <f t="shared" si="8"/>
        <v>13.334432084589237</v>
      </c>
      <c r="J156" s="31">
        <f>(E156*(F156+G156)*(1+(SUM('Cadastro Institucional'!D$3:D$4))))</f>
        <v>34.874668528925696</v>
      </c>
    </row>
    <row r="157" spans="1:30" ht="26.4" customHeight="1" x14ac:dyDescent="0.25">
      <c r="A157" s="76" t="s">
        <v>41</v>
      </c>
      <c r="B157" s="33" t="s">
        <v>408</v>
      </c>
      <c r="C157" s="61" t="s">
        <v>409</v>
      </c>
      <c r="D157" s="33" t="s">
        <v>125</v>
      </c>
      <c r="E157" s="34">
        <v>12</v>
      </c>
      <c r="F157" s="35">
        <v>8.8764710622265621</v>
      </c>
      <c r="G157" s="35">
        <v>6.2135297435585928</v>
      </c>
      <c r="H157" s="35">
        <f t="shared" si="7"/>
        <v>106.51765274671874</v>
      </c>
      <c r="I157" s="35">
        <f t="shared" si="8"/>
        <v>69.23647428536718</v>
      </c>
      <c r="J157" s="31">
        <f>(E157*(F157+G157)*(1+(SUM('Cadastro Institucional'!D$3:D$4))))</f>
        <v>181.08000966942188</v>
      </c>
    </row>
    <row r="158" spans="1:30" ht="26.4" customHeight="1" x14ac:dyDescent="0.25">
      <c r="A158" s="76" t="s">
        <v>41</v>
      </c>
      <c r="B158" s="33" t="s">
        <v>410</v>
      </c>
      <c r="C158" s="61" t="s">
        <v>411</v>
      </c>
      <c r="D158" s="33" t="s">
        <v>125</v>
      </c>
      <c r="E158" s="34">
        <v>4</v>
      </c>
      <c r="F158" s="35">
        <v>15.99408582138231</v>
      </c>
      <c r="G158" s="35">
        <v>11.19586007496761</v>
      </c>
      <c r="H158" s="35">
        <f t="shared" si="7"/>
        <v>63.976343285529239</v>
      </c>
      <c r="I158" s="35">
        <f t="shared" si="8"/>
        <v>41.584623135594008</v>
      </c>
      <c r="J158" s="31">
        <f>(E158*(F158+G158)*(1+(SUM('Cadastro Institucional'!D$3:D$4))))</f>
        <v>108.75978358539967</v>
      </c>
    </row>
    <row r="159" spans="1:30" ht="26.4" customHeight="1" x14ac:dyDescent="0.25">
      <c r="A159" s="76" t="s">
        <v>41</v>
      </c>
      <c r="B159" s="33" t="s">
        <v>412</v>
      </c>
      <c r="C159" s="61" t="s">
        <v>413</v>
      </c>
      <c r="D159" s="33" t="s">
        <v>125</v>
      </c>
      <c r="E159" s="34">
        <v>6</v>
      </c>
      <c r="F159" s="35">
        <v>30.245753249068279</v>
      </c>
      <c r="G159" s="35">
        <v>21.172027274347801</v>
      </c>
      <c r="H159" s="35">
        <f t="shared" si="7"/>
        <v>181.47451949440966</v>
      </c>
      <c r="I159" s="35">
        <f t="shared" si="8"/>
        <v>117.95843767136628</v>
      </c>
      <c r="J159" s="31">
        <f>(E159*(F159+G159)*(1+(SUM('Cadastro Institucional'!D$3:D$4))))</f>
        <v>308.50668314049653</v>
      </c>
    </row>
    <row r="160" spans="1:30" ht="26.4" customHeight="1" x14ac:dyDescent="0.25">
      <c r="A160" s="76" t="s">
        <v>41</v>
      </c>
      <c r="B160" s="33" t="s">
        <v>414</v>
      </c>
      <c r="C160" s="61" t="s">
        <v>415</v>
      </c>
      <c r="D160" s="33" t="s">
        <v>125</v>
      </c>
      <c r="E160" s="34">
        <v>15</v>
      </c>
      <c r="F160" s="35">
        <v>125.75000671487631</v>
      </c>
      <c r="G160" s="35">
        <v>88.025004700413405</v>
      </c>
      <c r="H160" s="35">
        <f t="shared" si="7"/>
        <v>1886.2501007231447</v>
      </c>
      <c r="I160" s="35">
        <f t="shared" si="8"/>
        <v>1226.0625654700441</v>
      </c>
      <c r="J160" s="31">
        <f>(E160*(F160+G160)*(1+(SUM('Cadastro Institucional'!D$3:D$4))))</f>
        <v>3206.6251712293461</v>
      </c>
    </row>
    <row r="161" spans="1:10" x14ac:dyDescent="0.25">
      <c r="A161" s="76" t="s">
        <v>43</v>
      </c>
      <c r="B161" s="33" t="s">
        <v>416</v>
      </c>
      <c r="C161" s="61" t="s">
        <v>417</v>
      </c>
      <c r="D161" s="33" t="s">
        <v>125</v>
      </c>
      <c r="E161" s="34">
        <v>1</v>
      </c>
      <c r="F161" s="35">
        <v>19593.987974396408</v>
      </c>
      <c r="G161" s="35">
        <v>13715.791582077491</v>
      </c>
      <c r="H161" s="35">
        <f t="shared" si="7"/>
        <v>19593.987974396408</v>
      </c>
      <c r="I161" s="35">
        <f t="shared" si="8"/>
        <v>12736.092183357667</v>
      </c>
      <c r="J161" s="31">
        <f>(E161*(F161+G161)*(1+(SUM('Cadastro Institucional'!D$3:D$4))))</f>
        <v>33309.779556473899</v>
      </c>
    </row>
    <row r="162" spans="1:10" x14ac:dyDescent="0.25">
      <c r="A162" s="76" t="s">
        <v>43</v>
      </c>
      <c r="B162" s="33" t="s">
        <v>418</v>
      </c>
      <c r="C162" s="61" t="s">
        <v>419</v>
      </c>
      <c r="D162" s="33" t="s">
        <v>125</v>
      </c>
      <c r="E162" s="34">
        <v>1</v>
      </c>
      <c r="F162" s="35">
        <v>28207.452486631071</v>
      </c>
      <c r="G162" s="35">
        <v>19745.21674064175</v>
      </c>
      <c r="H162" s="35">
        <f t="shared" si="7"/>
        <v>28207.452486631071</v>
      </c>
      <c r="I162" s="35">
        <f t="shared" si="8"/>
        <v>18334.844116310196</v>
      </c>
      <c r="J162" s="31">
        <f>(E162*(F162+G162)*(1+(SUM('Cadastro Institucional'!D$3:D$4))))</f>
        <v>47952.669227272825</v>
      </c>
    </row>
    <row r="163" spans="1:10" x14ac:dyDescent="0.25">
      <c r="A163" s="76" t="s">
        <v>43</v>
      </c>
      <c r="B163" s="33" t="s">
        <v>420</v>
      </c>
      <c r="C163" s="61" t="s">
        <v>421</v>
      </c>
      <c r="D163" s="33" t="s">
        <v>125</v>
      </c>
      <c r="E163" s="34">
        <v>1</v>
      </c>
      <c r="F163" s="35">
        <v>9007.9743372225112</v>
      </c>
      <c r="G163" s="35">
        <v>6305.5820360557573</v>
      </c>
      <c r="H163" s="35">
        <f t="shared" si="7"/>
        <v>9007.9743372225112</v>
      </c>
      <c r="I163" s="35">
        <f t="shared" si="8"/>
        <v>5855.1833191946325</v>
      </c>
      <c r="J163" s="31">
        <f>(E163*(F163+G163)*(1+(SUM('Cadastro Institucional'!D$3:D$4))))</f>
        <v>15313.556373278268</v>
      </c>
    </row>
    <row r="164" spans="1:10" x14ac:dyDescent="0.25">
      <c r="A164" s="76" t="s">
        <v>43</v>
      </c>
      <c r="B164" s="33" t="s">
        <v>422</v>
      </c>
      <c r="C164" s="61" t="s">
        <v>423</v>
      </c>
      <c r="D164" s="33" t="s">
        <v>125</v>
      </c>
      <c r="E164" s="34">
        <v>26</v>
      </c>
      <c r="F164" s="35">
        <v>3328.6766483349611</v>
      </c>
      <c r="G164" s="35">
        <v>2330.0736538344722</v>
      </c>
      <c r="H164" s="35">
        <f t="shared" si="7"/>
        <v>86545.592856708987</v>
      </c>
      <c r="I164" s="35">
        <f t="shared" si="8"/>
        <v>56254.635356860847</v>
      </c>
      <c r="J164" s="31">
        <f>(E164*(F164+G164)*(1+(SUM('Cadastro Institucional'!D$3:D$4))))</f>
        <v>147127.50785640528</v>
      </c>
    </row>
    <row r="165" spans="1:10" x14ac:dyDescent="0.25">
      <c r="A165" s="76" t="s">
        <v>43</v>
      </c>
      <c r="B165" s="33" t="s">
        <v>424</v>
      </c>
      <c r="C165" s="61" t="s">
        <v>425</v>
      </c>
      <c r="D165" s="33" t="s">
        <v>125</v>
      </c>
      <c r="E165" s="34">
        <v>1</v>
      </c>
      <c r="F165" s="35">
        <v>3271.143965524233</v>
      </c>
      <c r="G165" s="35">
        <v>2289.8007758669628</v>
      </c>
      <c r="H165" s="35">
        <f t="shared" si="7"/>
        <v>3271.143965524233</v>
      </c>
      <c r="I165" s="35">
        <f t="shared" si="8"/>
        <v>2126.2435775907516</v>
      </c>
      <c r="J165" s="31">
        <f>(E165*(F165+G165)*(1+(SUM('Cadastro Institucional'!D$3:D$4))))</f>
        <v>5560.9447413911957</v>
      </c>
    </row>
    <row r="166" spans="1:10" x14ac:dyDescent="0.25">
      <c r="A166" s="76" t="s">
        <v>43</v>
      </c>
      <c r="B166" s="33" t="s">
        <v>426</v>
      </c>
      <c r="C166" s="61" t="s">
        <v>427</v>
      </c>
      <c r="D166" s="33" t="s">
        <v>125</v>
      </c>
      <c r="E166" s="34">
        <v>1</v>
      </c>
      <c r="F166" s="35">
        <v>3558.807379577871</v>
      </c>
      <c r="G166" s="31">
        <v>2491.1651657045099</v>
      </c>
      <c r="H166" s="31">
        <f t="shared" si="7"/>
        <v>3558.807379577871</v>
      </c>
      <c r="I166" s="31">
        <f t="shared" si="8"/>
        <v>2313.2247967256162</v>
      </c>
      <c r="J166" s="31">
        <f>(E166*(F166+G166)*(1+(SUM('Cadastro Institucional'!D$3:D$4))))</f>
        <v>6049.9725452823805</v>
      </c>
    </row>
    <row r="167" spans="1:10" x14ac:dyDescent="0.25">
      <c r="A167" s="76" t="s">
        <v>43</v>
      </c>
      <c r="B167" s="33" t="s">
        <v>428</v>
      </c>
      <c r="C167" s="61" t="s">
        <v>429</v>
      </c>
      <c r="D167" s="33" t="s">
        <v>125</v>
      </c>
      <c r="E167" s="34">
        <v>1</v>
      </c>
      <c r="F167" s="35">
        <v>4660.1473076689454</v>
      </c>
      <c r="G167" s="35">
        <v>3262.103115368262</v>
      </c>
      <c r="H167" s="35">
        <f t="shared" si="7"/>
        <v>4660.1473076689454</v>
      </c>
      <c r="I167" s="35">
        <f t="shared" si="8"/>
        <v>3029.0957499848146</v>
      </c>
      <c r="J167" s="31">
        <f>(E167*(F167+G167)*(1+(SUM('Cadastro Institucional'!D$3:D$4))))</f>
        <v>7922.2504230372069</v>
      </c>
    </row>
    <row r="168" spans="1:10" x14ac:dyDescent="0.25">
      <c r="A168" s="76" t="s">
        <v>43</v>
      </c>
      <c r="B168" s="33" t="s">
        <v>430</v>
      </c>
      <c r="C168" s="61" t="s">
        <v>431</v>
      </c>
      <c r="D168" s="33" t="s">
        <v>125</v>
      </c>
      <c r="E168" s="34">
        <v>1</v>
      </c>
      <c r="F168" s="35">
        <v>5975.1800576284359</v>
      </c>
      <c r="G168" s="35">
        <v>4182.6260403399046</v>
      </c>
      <c r="H168" s="35">
        <f t="shared" si="7"/>
        <v>5975.1800576284359</v>
      </c>
      <c r="I168" s="35">
        <f t="shared" si="8"/>
        <v>3883.8670374584835</v>
      </c>
      <c r="J168" s="31">
        <f>(E168*(F168+G168)*(1+(SUM('Cadastro Institucional'!D$3:D$4))))</f>
        <v>10157.80609796834</v>
      </c>
    </row>
    <row r="169" spans="1:10" x14ac:dyDescent="0.25">
      <c r="A169" s="76" t="s">
        <v>43</v>
      </c>
      <c r="B169" s="33" t="s">
        <v>432</v>
      </c>
      <c r="C169" s="61" t="s">
        <v>433</v>
      </c>
      <c r="D169" s="33" t="s">
        <v>125</v>
      </c>
      <c r="E169" s="34">
        <v>1</v>
      </c>
      <c r="F169" s="35">
        <v>3797.15706550803</v>
      </c>
      <c r="G169" s="35">
        <v>2658.009945855621</v>
      </c>
      <c r="H169" s="35">
        <f t="shared" si="7"/>
        <v>3797.15706550803</v>
      </c>
      <c r="I169" s="35">
        <f t="shared" si="8"/>
        <v>2468.1520925802197</v>
      </c>
      <c r="J169" s="31">
        <f>(E169*(F169+G169)*(1+(SUM('Cadastro Institucional'!D$3:D$4))))</f>
        <v>6455.167011363651</v>
      </c>
    </row>
    <row r="170" spans="1:10" x14ac:dyDescent="0.25">
      <c r="A170" s="76" t="s">
        <v>43</v>
      </c>
      <c r="B170" s="33" t="s">
        <v>434</v>
      </c>
      <c r="C170" s="61" t="s">
        <v>435</v>
      </c>
      <c r="D170" s="33" t="s">
        <v>125</v>
      </c>
      <c r="E170" s="34">
        <v>1</v>
      </c>
      <c r="F170" s="35">
        <v>4224.5427092448645</v>
      </c>
      <c r="G170" s="35">
        <v>2957.1798964714039</v>
      </c>
      <c r="H170" s="35">
        <f t="shared" si="7"/>
        <v>4224.5427092448645</v>
      </c>
      <c r="I170" s="35">
        <f t="shared" si="8"/>
        <v>2745.9527610091618</v>
      </c>
      <c r="J170" s="31">
        <f>(E170*(F170+G170)*(1+(SUM('Cadastro Institucional'!D$3:D$4))))</f>
        <v>7181.7226057162679</v>
      </c>
    </row>
    <row r="171" spans="1:10" x14ac:dyDescent="0.25">
      <c r="A171" s="76" t="s">
        <v>43</v>
      </c>
      <c r="B171" s="33" t="s">
        <v>436</v>
      </c>
      <c r="C171" s="61" t="s">
        <v>437</v>
      </c>
      <c r="D171" s="33" t="s">
        <v>125</v>
      </c>
      <c r="E171" s="34">
        <v>1</v>
      </c>
      <c r="F171" s="35">
        <v>19232.353968157549</v>
      </c>
      <c r="G171" s="35">
        <v>13462.647777710279</v>
      </c>
      <c r="H171" s="35">
        <f t="shared" si="7"/>
        <v>19232.353968157549</v>
      </c>
      <c r="I171" s="35">
        <f t="shared" si="8"/>
        <v>12501.030079302407</v>
      </c>
      <c r="J171" s="31">
        <f>(E171*(F171+G171)*(1+(SUM('Cadastro Institucional'!D$3:D$4))))</f>
        <v>32695.001745867827</v>
      </c>
    </row>
    <row r="172" spans="1:10" x14ac:dyDescent="0.25">
      <c r="A172" s="76" t="s">
        <v>43</v>
      </c>
      <c r="B172" s="33" t="s">
        <v>438</v>
      </c>
      <c r="C172" s="61" t="s">
        <v>439</v>
      </c>
      <c r="D172" s="33" t="s">
        <v>125</v>
      </c>
      <c r="E172" s="34">
        <v>1</v>
      </c>
      <c r="F172" s="35">
        <v>5786.1440998217586</v>
      </c>
      <c r="G172" s="35">
        <v>4050.300869875231</v>
      </c>
      <c r="H172" s="35">
        <f t="shared" si="7"/>
        <v>5786.1440998217586</v>
      </c>
      <c r="I172" s="35">
        <f t="shared" si="8"/>
        <v>3760.9936648841431</v>
      </c>
      <c r="J172" s="31">
        <f>(E172*(F172+G172)*(1+(SUM('Cadastro Institucional'!D$3:D$4))))</f>
        <v>9836.4449696969896</v>
      </c>
    </row>
    <row r="173" spans="1:10" x14ac:dyDescent="0.25">
      <c r="A173" s="76" t="s">
        <v>43</v>
      </c>
      <c r="B173" s="33" t="s">
        <v>440</v>
      </c>
      <c r="C173" s="61" t="s">
        <v>441</v>
      </c>
      <c r="D173" s="33" t="s">
        <v>125</v>
      </c>
      <c r="E173" s="34">
        <v>1</v>
      </c>
      <c r="F173" s="35">
        <v>4717.6799904796726</v>
      </c>
      <c r="G173" s="35">
        <v>3302.375993335771</v>
      </c>
      <c r="H173" s="35">
        <f t="shared" si="7"/>
        <v>4717.6799904796726</v>
      </c>
      <c r="I173" s="35">
        <f t="shared" si="8"/>
        <v>3066.4919938117873</v>
      </c>
      <c r="J173" s="31">
        <f>(E173*(F173+G173)*(1+(SUM('Cadastro Institucional'!D$3:D$4))))</f>
        <v>8020.0559838154441</v>
      </c>
    </row>
    <row r="174" spans="1:10" x14ac:dyDescent="0.25">
      <c r="A174" s="76" t="s">
        <v>43</v>
      </c>
      <c r="B174" s="33" t="s">
        <v>442</v>
      </c>
      <c r="C174" s="61" t="s">
        <v>443</v>
      </c>
      <c r="D174" s="33" t="s">
        <v>125</v>
      </c>
      <c r="E174" s="34">
        <v>1</v>
      </c>
      <c r="F174" s="35">
        <v>4717.6799904796726</v>
      </c>
      <c r="G174" s="35">
        <v>3302.375993335771</v>
      </c>
      <c r="H174" s="35">
        <f t="shared" si="7"/>
        <v>4717.6799904796726</v>
      </c>
      <c r="I174" s="35">
        <f t="shared" si="8"/>
        <v>3066.4919938117873</v>
      </c>
      <c r="J174" s="31">
        <f>(E174*(F174+G174)*(1+(SUM('Cadastro Institucional'!D$3:D$4))))</f>
        <v>8020.0559838154441</v>
      </c>
    </row>
    <row r="175" spans="1:10" x14ac:dyDescent="0.25">
      <c r="A175" s="76" t="s">
        <v>43</v>
      </c>
      <c r="B175" s="33" t="s">
        <v>444</v>
      </c>
      <c r="C175" s="61" t="s">
        <v>445</v>
      </c>
      <c r="D175" s="33" t="s">
        <v>125</v>
      </c>
      <c r="E175" s="34">
        <v>3</v>
      </c>
      <c r="F175" s="35">
        <v>1446.5360249554401</v>
      </c>
      <c r="G175" s="35">
        <v>1012.575217468808</v>
      </c>
      <c r="H175" s="35">
        <f t="shared" si="7"/>
        <v>4339.6080748663207</v>
      </c>
      <c r="I175" s="35">
        <f t="shared" si="8"/>
        <v>2820.7452486631087</v>
      </c>
      <c r="J175" s="31">
        <f>(E175*(F175+G175)*(1+(SUM('Cadastro Institucional'!D$3:D$4))))</f>
        <v>7377.3337272727449</v>
      </c>
    </row>
    <row r="176" spans="1:10" ht="26.4" customHeight="1" x14ac:dyDescent="0.25">
      <c r="A176" s="76" t="s">
        <v>45</v>
      </c>
      <c r="B176" s="33" t="s">
        <v>446</v>
      </c>
      <c r="C176" s="61" t="s">
        <v>119</v>
      </c>
      <c r="D176" s="33" t="s">
        <v>120</v>
      </c>
      <c r="E176" s="34">
        <v>912</v>
      </c>
      <c r="F176" s="35">
        <v>21.977484833697989</v>
      </c>
      <c r="G176" s="35">
        <v>15.384239383588589</v>
      </c>
      <c r="H176" s="35">
        <f t="shared" si="7"/>
        <v>20043.466168332565</v>
      </c>
      <c r="I176" s="35">
        <f t="shared" si="8"/>
        <v>13028.253009416168</v>
      </c>
      <c r="J176" s="31">
        <f>(E176*(F176+G176)*(1+(SUM('Cadastro Institucional'!D$3:D$4))))</f>
        <v>34073.892486165358</v>
      </c>
    </row>
    <row r="177" spans="1:10" ht="26.4" customHeight="1" x14ac:dyDescent="0.25">
      <c r="A177" s="76" t="s">
        <v>45</v>
      </c>
      <c r="B177" s="33" t="s">
        <v>447</v>
      </c>
      <c r="C177" s="61" t="s">
        <v>122</v>
      </c>
      <c r="D177" s="33" t="s">
        <v>120</v>
      </c>
      <c r="E177" s="34">
        <v>62</v>
      </c>
      <c r="F177" s="35">
        <v>35.029184877045928</v>
      </c>
      <c r="G177" s="35">
        <v>24.520429413932149</v>
      </c>
      <c r="H177" s="35">
        <f t="shared" si="7"/>
        <v>2171.8094623768475</v>
      </c>
      <c r="I177" s="35">
        <f t="shared" si="8"/>
        <v>1411.6761505449508</v>
      </c>
      <c r="J177" s="31">
        <f>(E177*(F177+G177)*(1+(SUM('Cadastro Institucional'!D$3:D$4))))</f>
        <v>3692.0760860406408</v>
      </c>
    </row>
    <row r="178" spans="1:10" ht="26.4" customHeight="1" x14ac:dyDescent="0.25">
      <c r="A178" s="76" t="s">
        <v>45</v>
      </c>
      <c r="B178" s="33" t="s">
        <v>448</v>
      </c>
      <c r="C178" s="61" t="s">
        <v>124</v>
      </c>
      <c r="D178" s="33" t="s">
        <v>125</v>
      </c>
      <c r="E178" s="34">
        <v>623</v>
      </c>
      <c r="F178" s="35">
        <v>4.980686540471571</v>
      </c>
      <c r="G178" s="35">
        <v>3.4864805783301001</v>
      </c>
      <c r="H178" s="35">
        <f t="shared" si="7"/>
        <v>3102.9677147137886</v>
      </c>
      <c r="I178" s="35">
        <f t="shared" si="8"/>
        <v>2016.9290145639627</v>
      </c>
      <c r="J178" s="31">
        <f>(E178*(F178+G178)*(1+(SUM('Cadastro Institucional'!D$3:D$4))))</f>
        <v>5275.0451150134404</v>
      </c>
    </row>
    <row r="179" spans="1:10" ht="26.4" customHeight="1" x14ac:dyDescent="0.25">
      <c r="A179" s="76" t="s">
        <v>45</v>
      </c>
      <c r="B179" s="33" t="s">
        <v>449</v>
      </c>
      <c r="C179" s="61" t="s">
        <v>127</v>
      </c>
      <c r="D179" s="33" t="s">
        <v>125</v>
      </c>
      <c r="E179" s="34">
        <v>19</v>
      </c>
      <c r="F179" s="35">
        <v>7.1011768497812504</v>
      </c>
      <c r="G179" s="35">
        <v>4.9708237948468748</v>
      </c>
      <c r="H179" s="35">
        <f t="shared" si="7"/>
        <v>134.92236014584375</v>
      </c>
      <c r="I179" s="35">
        <f t="shared" si="8"/>
        <v>87.699534094798437</v>
      </c>
      <c r="J179" s="31">
        <f>(E179*(F179+G179)*(1+(SUM('Cadastro Institucional'!D$3:D$4))))</f>
        <v>229.36801224793439</v>
      </c>
    </row>
    <row r="180" spans="1:10" ht="26.4" customHeight="1" x14ac:dyDescent="0.25">
      <c r="A180" s="76" t="s">
        <v>45</v>
      </c>
      <c r="B180" s="33" t="s">
        <v>450</v>
      </c>
      <c r="C180" s="61" t="s">
        <v>129</v>
      </c>
      <c r="D180" s="33" t="s">
        <v>125</v>
      </c>
      <c r="E180" s="34">
        <v>1535</v>
      </c>
      <c r="F180" s="35">
        <v>2.6465034092934752</v>
      </c>
      <c r="G180" s="35">
        <v>1.852552386505433</v>
      </c>
      <c r="H180" s="35">
        <f t="shared" si="7"/>
        <v>4062.3827332654841</v>
      </c>
      <c r="I180" s="35">
        <f t="shared" si="8"/>
        <v>2640.5487766225647</v>
      </c>
      <c r="J180" s="31">
        <f>(E180*(F180+G180)*(1+(SUM('Cadastro Institucional'!D$3:D$4))))</f>
        <v>6906.0506465513236</v>
      </c>
    </row>
    <row r="181" spans="1:10" ht="26.4" customHeight="1" x14ac:dyDescent="0.25">
      <c r="A181" s="76" t="s">
        <v>45</v>
      </c>
      <c r="B181" s="33" t="s">
        <v>451</v>
      </c>
      <c r="C181" s="61" t="s">
        <v>131</v>
      </c>
      <c r="D181" s="33" t="s">
        <v>125</v>
      </c>
      <c r="E181" s="34">
        <v>81</v>
      </c>
      <c r="F181" s="35">
        <v>4.2574185279938508</v>
      </c>
      <c r="G181" s="35">
        <v>2.980192969595695</v>
      </c>
      <c r="H181" s="35">
        <f t="shared" si="7"/>
        <v>344.85090076750191</v>
      </c>
      <c r="I181" s="35">
        <f t="shared" si="8"/>
        <v>224.15308549887624</v>
      </c>
      <c r="J181" s="31">
        <f>(E181*(F181+G181)*(1+(SUM('Cadastro Institucional'!D$3:D$4))))</f>
        <v>586.24653130475326</v>
      </c>
    </row>
    <row r="182" spans="1:10" ht="26.4" customHeight="1" x14ac:dyDescent="0.25">
      <c r="A182" s="76" t="s">
        <v>45</v>
      </c>
      <c r="B182" s="33" t="s">
        <v>452</v>
      </c>
      <c r="C182" s="61" t="s">
        <v>133</v>
      </c>
      <c r="D182" s="33" t="s">
        <v>134</v>
      </c>
      <c r="E182" s="34">
        <v>676</v>
      </c>
      <c r="F182" s="35">
        <v>3.5834642436396118</v>
      </c>
      <c r="G182" s="31">
        <v>2.5084249705477291</v>
      </c>
      <c r="H182" s="31">
        <f t="shared" si="7"/>
        <v>2422.4218287003778</v>
      </c>
      <c r="I182" s="31">
        <f t="shared" si="8"/>
        <v>1574.5741886552455</v>
      </c>
      <c r="J182" s="31">
        <f>(E182*(F182+G182)*(1+(SUM('Cadastro Institucional'!D$3:D$4))))</f>
        <v>4118.1171087906423</v>
      </c>
    </row>
    <row r="183" spans="1:10" ht="26.4" customHeight="1" x14ac:dyDescent="0.25">
      <c r="A183" s="76" t="s">
        <v>45</v>
      </c>
      <c r="B183" s="33" t="s">
        <v>453</v>
      </c>
      <c r="C183" s="61" t="s">
        <v>324</v>
      </c>
      <c r="D183" s="33" t="s">
        <v>134</v>
      </c>
      <c r="E183" s="34">
        <v>29</v>
      </c>
      <c r="F183" s="35">
        <v>4.8163074467266336</v>
      </c>
      <c r="G183" s="35">
        <v>3.3714152127086439</v>
      </c>
      <c r="H183" s="35">
        <f t="shared" si="7"/>
        <v>139.67291595507237</v>
      </c>
      <c r="I183" s="35">
        <f t="shared" si="8"/>
        <v>90.787395370797043</v>
      </c>
      <c r="J183" s="31">
        <f>(E183*(F183+G183)*(1+(SUM('Cadastro Institucional'!D$3:D$4))))</f>
        <v>237.44395712362302</v>
      </c>
    </row>
    <row r="184" spans="1:10" ht="26.4" customHeight="1" x14ac:dyDescent="0.25">
      <c r="A184" s="76" t="s">
        <v>45</v>
      </c>
      <c r="B184" s="33" t="s">
        <v>454</v>
      </c>
      <c r="C184" s="61" t="s">
        <v>139</v>
      </c>
      <c r="D184" s="33" t="s">
        <v>125</v>
      </c>
      <c r="E184" s="34">
        <v>992</v>
      </c>
      <c r="F184" s="35">
        <v>1.430098115580946</v>
      </c>
      <c r="G184" s="35">
        <v>1.001068680906662</v>
      </c>
      <c r="H184" s="35">
        <f t="shared" si="7"/>
        <v>1418.6573306562984</v>
      </c>
      <c r="I184" s="35">
        <f t="shared" si="8"/>
        <v>922.12726492659397</v>
      </c>
      <c r="J184" s="31">
        <f>(E184*(F184+G184)*(1+(SUM('Cadastro Institucional'!D$3:D$4))))</f>
        <v>2411.7174621157073</v>
      </c>
    </row>
    <row r="185" spans="1:10" ht="26.4" customHeight="1" x14ac:dyDescent="0.25">
      <c r="A185" s="76" t="s">
        <v>45</v>
      </c>
      <c r="B185" s="33" t="s">
        <v>455</v>
      </c>
      <c r="C185" s="61" t="s">
        <v>141</v>
      </c>
      <c r="D185" s="33" t="s">
        <v>125</v>
      </c>
      <c r="E185" s="34">
        <v>914</v>
      </c>
      <c r="F185" s="35">
        <v>1.364346478082971</v>
      </c>
      <c r="G185" s="35">
        <v>0.95504253465807998</v>
      </c>
      <c r="H185" s="35">
        <f t="shared" si="7"/>
        <v>1247.0126809678356</v>
      </c>
      <c r="I185" s="35">
        <f t="shared" si="8"/>
        <v>810.55824262909323</v>
      </c>
      <c r="J185" s="31">
        <f>(E185*(F185+G185)*(1+(SUM('Cadastro Institucional'!D$3:D$4))))</f>
        <v>2119.9215576453207</v>
      </c>
    </row>
    <row r="186" spans="1:10" ht="26.4" customHeight="1" x14ac:dyDescent="0.25">
      <c r="A186" s="76" t="s">
        <v>45</v>
      </c>
      <c r="B186" s="33" t="s">
        <v>456</v>
      </c>
      <c r="C186" s="61" t="s">
        <v>339</v>
      </c>
      <c r="D186" s="33" t="s">
        <v>125</v>
      </c>
      <c r="E186" s="34">
        <v>25</v>
      </c>
      <c r="F186" s="35">
        <v>1.725980484321832</v>
      </c>
      <c r="G186" s="35">
        <v>1.2081863390252821</v>
      </c>
      <c r="H186" s="35">
        <f t="shared" si="7"/>
        <v>43.149512108045798</v>
      </c>
      <c r="I186" s="35">
        <f t="shared" si="8"/>
        <v>28.047182870229769</v>
      </c>
      <c r="J186" s="31">
        <f>(E186*(F186+G186)*(1+(SUM('Cadastro Institucional'!D$3:D$4))))</f>
        <v>73.354170583677856</v>
      </c>
    </row>
    <row r="187" spans="1:10" ht="26.4" customHeight="1" x14ac:dyDescent="0.25">
      <c r="A187" s="76" t="s">
        <v>45</v>
      </c>
      <c r="B187" s="33" t="s">
        <v>457</v>
      </c>
      <c r="C187" s="61" t="s">
        <v>157</v>
      </c>
      <c r="D187" s="33" t="s">
        <v>125</v>
      </c>
      <c r="E187" s="34">
        <v>88</v>
      </c>
      <c r="F187" s="35">
        <v>3.731405428010055</v>
      </c>
      <c r="G187" s="35">
        <v>2.6119837996070379</v>
      </c>
      <c r="H187" s="35">
        <f t="shared" si="7"/>
        <v>328.36367766488485</v>
      </c>
      <c r="I187" s="35">
        <f t="shared" si="8"/>
        <v>213.43639048217517</v>
      </c>
      <c r="J187" s="31">
        <f>(E187*(F187+G187)*(1+(SUM('Cadastro Institucional'!D$3:D$4))))</f>
        <v>558.21825203030426</v>
      </c>
    </row>
    <row r="188" spans="1:10" ht="26.4" customHeight="1" x14ac:dyDescent="0.25">
      <c r="A188" s="76" t="s">
        <v>45</v>
      </c>
      <c r="B188" s="33" t="s">
        <v>458</v>
      </c>
      <c r="C188" s="61" t="s">
        <v>147</v>
      </c>
      <c r="D188" s="33" t="s">
        <v>125</v>
      </c>
      <c r="E188" s="34">
        <v>138</v>
      </c>
      <c r="F188" s="35">
        <v>5.4245100935828976</v>
      </c>
      <c r="G188" s="35">
        <v>3.7971570655080291</v>
      </c>
      <c r="H188" s="35">
        <f t="shared" si="7"/>
        <v>748.58239291443988</v>
      </c>
      <c r="I188" s="35">
        <f t="shared" si="8"/>
        <v>486.57855539438594</v>
      </c>
      <c r="J188" s="31">
        <f>(E188*(F188+G188)*(1+(SUM('Cadastro Institucional'!D$3:D$4))))</f>
        <v>1272.590067954548</v>
      </c>
    </row>
    <row r="189" spans="1:10" ht="26.4" customHeight="1" x14ac:dyDescent="0.25">
      <c r="A189" s="76" t="s">
        <v>45</v>
      </c>
      <c r="B189" s="33" t="s">
        <v>459</v>
      </c>
      <c r="C189" s="61" t="s">
        <v>348</v>
      </c>
      <c r="D189" s="33" t="s">
        <v>125</v>
      </c>
      <c r="E189" s="34">
        <v>53</v>
      </c>
      <c r="F189" s="35">
        <v>78.737585903824495</v>
      </c>
      <c r="G189" s="35">
        <v>55.116310132677143</v>
      </c>
      <c r="H189" s="35">
        <f t="shared" si="7"/>
        <v>4173.092052902698</v>
      </c>
      <c r="I189" s="35">
        <f t="shared" si="8"/>
        <v>2712.5098343867539</v>
      </c>
      <c r="J189" s="31">
        <f>(E189*(F189+G189)*(1+(SUM('Cadastro Institucional'!D$3:D$4))))</f>
        <v>7094.2564899345862</v>
      </c>
    </row>
    <row r="190" spans="1:10" ht="26.4" customHeight="1" x14ac:dyDescent="0.25">
      <c r="A190" s="76" t="s">
        <v>45</v>
      </c>
      <c r="B190" s="33" t="s">
        <v>460</v>
      </c>
      <c r="C190" s="61" t="s">
        <v>461</v>
      </c>
      <c r="D190" s="33" t="s">
        <v>125</v>
      </c>
      <c r="E190" s="34">
        <v>26</v>
      </c>
      <c r="F190" s="35">
        <v>286.8415185849139</v>
      </c>
      <c r="G190" s="35">
        <v>200.7890630094397</v>
      </c>
      <c r="H190" s="35">
        <f t="shared" si="7"/>
        <v>7457.879483207761</v>
      </c>
      <c r="I190" s="35">
        <f t="shared" si="8"/>
        <v>4847.6216640850453</v>
      </c>
      <c r="J190" s="31">
        <f>(E190*(F190+G190)*(1+(SUM('Cadastro Institucional'!D$3:D$4))))</f>
        <v>12678.395121453193</v>
      </c>
    </row>
    <row r="191" spans="1:10" ht="26.4" customHeight="1" x14ac:dyDescent="0.25">
      <c r="A191" s="76" t="s">
        <v>45</v>
      </c>
      <c r="B191" s="33" t="s">
        <v>462</v>
      </c>
      <c r="C191" s="61" t="s">
        <v>136</v>
      </c>
      <c r="D191" s="33" t="s">
        <v>137</v>
      </c>
      <c r="E191" s="34">
        <v>25</v>
      </c>
      <c r="F191" s="35">
        <v>42.574185279938511</v>
      </c>
      <c r="G191" s="35">
        <v>29.801929695956961</v>
      </c>
      <c r="H191" s="35">
        <f t="shared" si="7"/>
        <v>1064.3546319984628</v>
      </c>
      <c r="I191" s="35">
        <f t="shared" si="8"/>
        <v>691.83051079900088</v>
      </c>
      <c r="J191" s="31">
        <f>(E191*(F191+G191)*(1+(SUM('Cadastro Institucional'!D$3:D$4))))</f>
        <v>1809.402874397387</v>
      </c>
    </row>
    <row r="192" spans="1:10" ht="26.4" customHeight="1" x14ac:dyDescent="0.25">
      <c r="A192" s="76" t="s">
        <v>47</v>
      </c>
      <c r="B192" s="33" t="s">
        <v>463</v>
      </c>
      <c r="C192" s="61" t="s">
        <v>464</v>
      </c>
      <c r="D192" s="33" t="s">
        <v>125</v>
      </c>
      <c r="E192" s="34">
        <v>62</v>
      </c>
      <c r="F192" s="35">
        <v>58.970999880995912</v>
      </c>
      <c r="G192" s="35">
        <v>41.279699916697133</v>
      </c>
      <c r="H192" s="35">
        <f t="shared" si="7"/>
        <v>3656.2019926217467</v>
      </c>
      <c r="I192" s="35">
        <f t="shared" si="8"/>
        <v>2376.5312952041354</v>
      </c>
      <c r="J192" s="31">
        <f>(E192*(F192+G192)*(1+(SUM('Cadastro Institucional'!D$3:D$4))))</f>
        <v>6215.543387456969</v>
      </c>
    </row>
    <row r="193" spans="1:10" x14ac:dyDescent="0.25">
      <c r="A193" s="76" t="s">
        <v>47</v>
      </c>
      <c r="B193" s="33" t="s">
        <v>465</v>
      </c>
      <c r="C193" s="61" t="s">
        <v>466</v>
      </c>
      <c r="D193" s="33" t="s">
        <v>125</v>
      </c>
      <c r="E193" s="34">
        <v>106</v>
      </c>
      <c r="F193" s="35">
        <v>70.272062575960277</v>
      </c>
      <c r="G193" s="35">
        <v>49.190443803172187</v>
      </c>
      <c r="H193" s="35">
        <f t="shared" si="7"/>
        <v>7448.8386330517897</v>
      </c>
      <c r="I193" s="35">
        <f t="shared" si="8"/>
        <v>4841.7451114836631</v>
      </c>
      <c r="J193" s="31">
        <f>(E193*(F193+G193)*(1+(SUM('Cadastro Institucional'!D$3:D$4))))</f>
        <v>12663.025676188041</v>
      </c>
    </row>
    <row r="194" spans="1:10" x14ac:dyDescent="0.25">
      <c r="A194" s="76" t="s">
        <v>47</v>
      </c>
      <c r="B194" s="33" t="s">
        <v>467</v>
      </c>
      <c r="C194" s="61" t="s">
        <v>215</v>
      </c>
      <c r="D194" s="33" t="s">
        <v>125</v>
      </c>
      <c r="E194" s="34">
        <v>32</v>
      </c>
      <c r="F194" s="35">
        <v>15.94477209325882</v>
      </c>
      <c r="G194" s="35">
        <v>11.16134046528118</v>
      </c>
      <c r="H194" s="35">
        <f t="shared" si="7"/>
        <v>510.23270698428223</v>
      </c>
      <c r="I194" s="35">
        <f t="shared" si="8"/>
        <v>331.65125953978344</v>
      </c>
      <c r="J194" s="31">
        <f>(E194*(F194+G194)*(1+(SUM('Cadastro Institucional'!D$3:D$4))))</f>
        <v>867.39560187327993</v>
      </c>
    </row>
    <row r="195" spans="1:10" ht="26.4" customHeight="1" x14ac:dyDescent="0.25">
      <c r="A195" s="76" t="s">
        <v>49</v>
      </c>
      <c r="B195" s="33" t="s">
        <v>468</v>
      </c>
      <c r="C195" s="61" t="s">
        <v>469</v>
      </c>
      <c r="D195" s="33" t="s">
        <v>152</v>
      </c>
      <c r="E195" s="34">
        <v>625</v>
      </c>
      <c r="F195" s="35">
        <v>1.0684641093420859</v>
      </c>
      <c r="G195" s="35">
        <v>0.74792487653946027</v>
      </c>
      <c r="H195" s="35">
        <f t="shared" si="7"/>
        <v>667.79006833880374</v>
      </c>
      <c r="I195" s="35">
        <f t="shared" si="8"/>
        <v>434.06354442022246</v>
      </c>
      <c r="J195" s="31">
        <f>(E195*(F195+G195)*(1+(SUM('Cadastro Institucional'!D$3:D$4))))</f>
        <v>1135.2431161759664</v>
      </c>
    </row>
    <row r="196" spans="1:10" ht="26.4" customHeight="1" x14ac:dyDescent="0.25">
      <c r="A196" s="76" t="s">
        <v>49</v>
      </c>
      <c r="B196" s="33" t="s">
        <v>470</v>
      </c>
      <c r="C196" s="61" t="s">
        <v>471</v>
      </c>
      <c r="D196" s="33" t="s">
        <v>152</v>
      </c>
      <c r="E196" s="34">
        <v>750</v>
      </c>
      <c r="F196" s="35">
        <v>1.5616013905768951</v>
      </c>
      <c r="G196" s="35">
        <v>1.093120973403827</v>
      </c>
      <c r="H196" s="35">
        <f t="shared" si="7"/>
        <v>1171.2010429326713</v>
      </c>
      <c r="I196" s="35">
        <f t="shared" si="8"/>
        <v>761.28067790623641</v>
      </c>
      <c r="J196" s="31">
        <f>(E196*(F196+G196)*(1+(SUM('Cadastro Institucional'!D$3:D$4))))</f>
        <v>1991.0417729855415</v>
      </c>
    </row>
    <row r="197" spans="1:10" ht="26.4" customHeight="1" x14ac:dyDescent="0.25">
      <c r="A197" s="76" t="s">
        <v>49</v>
      </c>
      <c r="B197" s="33" t="s">
        <v>472</v>
      </c>
      <c r="C197" s="61" t="s">
        <v>473</v>
      </c>
      <c r="D197" s="33" t="s">
        <v>152</v>
      </c>
      <c r="E197" s="34">
        <v>450</v>
      </c>
      <c r="F197" s="35">
        <v>3.534150515516131</v>
      </c>
      <c r="G197" s="35">
        <v>2.4739053608612922</v>
      </c>
      <c r="H197" s="35">
        <f t="shared" si="7"/>
        <v>1590.3677319822589</v>
      </c>
      <c r="I197" s="35">
        <f t="shared" si="8"/>
        <v>1033.7390257884683</v>
      </c>
      <c r="J197" s="31">
        <f>(E197*(F197+G197)*(1+(SUM('Cadastro Institucional'!D$3:D$4))))</f>
        <v>2703.6251443698402</v>
      </c>
    </row>
    <row r="198" spans="1:10" ht="26.4" customHeight="1" x14ac:dyDescent="0.25">
      <c r="A198" s="76" t="s">
        <v>49</v>
      </c>
      <c r="B198" s="33" t="s">
        <v>474</v>
      </c>
      <c r="C198" s="61" t="s">
        <v>475</v>
      </c>
      <c r="D198" s="33" t="s">
        <v>152</v>
      </c>
      <c r="E198" s="34">
        <v>80</v>
      </c>
      <c r="F198" s="35">
        <v>27.430761268686251</v>
      </c>
      <c r="G198" s="31">
        <v>19.201532888080379</v>
      </c>
      <c r="H198" s="31">
        <f t="shared" si="7"/>
        <v>2194.4609014949001</v>
      </c>
      <c r="I198" s="31">
        <f t="shared" si="8"/>
        <v>1426.3995859716852</v>
      </c>
      <c r="J198" s="31">
        <f>(E198*(F198+G198)*(1+(SUM('Cadastro Institucional'!D$3:D$4))))</f>
        <v>3730.5835325413309</v>
      </c>
    </row>
    <row r="199" spans="1:10" ht="26.4" customHeight="1" x14ac:dyDescent="0.25">
      <c r="A199" s="76" t="s">
        <v>51</v>
      </c>
      <c r="B199" s="33" t="s">
        <v>476</v>
      </c>
      <c r="C199" s="61" t="s">
        <v>299</v>
      </c>
      <c r="D199" s="33" t="s">
        <v>120</v>
      </c>
      <c r="E199" s="34">
        <v>29</v>
      </c>
      <c r="F199" s="35">
        <v>84.089607644386291</v>
      </c>
      <c r="G199" s="35">
        <v>58.862725351070402</v>
      </c>
      <c r="H199" s="35">
        <f t="shared" si="7"/>
        <v>2438.5986216872025</v>
      </c>
      <c r="I199" s="35">
        <f t="shared" si="8"/>
        <v>1585.0891040966817</v>
      </c>
      <c r="J199" s="31">
        <f>(E199*(F199+G199)*(1+(SUM('Cadastro Institucional'!D$3:D$4))))</f>
        <v>4145.617656868244</v>
      </c>
    </row>
    <row r="200" spans="1:10" ht="26.4" customHeight="1" x14ac:dyDescent="0.25">
      <c r="A200" s="76" t="s">
        <v>51</v>
      </c>
      <c r="B200" s="33" t="s">
        <v>477</v>
      </c>
      <c r="C200" s="61" t="s">
        <v>309</v>
      </c>
      <c r="D200" s="33" t="s">
        <v>125</v>
      </c>
      <c r="E200" s="34">
        <v>12</v>
      </c>
      <c r="F200" s="35">
        <v>18.136109791972569</v>
      </c>
      <c r="G200" s="35">
        <v>12.695276854380801</v>
      </c>
      <c r="H200" s="35">
        <f t="shared" si="7"/>
        <v>217.63331750367081</v>
      </c>
      <c r="I200" s="35">
        <f t="shared" si="8"/>
        <v>141.46165637738602</v>
      </c>
      <c r="J200" s="31">
        <f>(E200*(F200+G200)*(1+(SUM('Cadastro Institucional'!D$3:D$4))))</f>
        <v>369.97663975624044</v>
      </c>
    </row>
    <row r="201" spans="1:10" ht="26.4" customHeight="1" x14ac:dyDescent="0.25">
      <c r="A201" s="76" t="s">
        <v>51</v>
      </c>
      <c r="B201" s="33" t="s">
        <v>478</v>
      </c>
      <c r="C201" s="61" t="s">
        <v>319</v>
      </c>
      <c r="D201" s="33" t="s">
        <v>125</v>
      </c>
      <c r="E201" s="34">
        <v>41</v>
      </c>
      <c r="F201" s="35">
        <v>11.431612571216601</v>
      </c>
      <c r="G201" s="35">
        <v>8.0021287998516186</v>
      </c>
      <c r="H201" s="35">
        <f t="shared" si="7"/>
        <v>468.69611541988064</v>
      </c>
      <c r="I201" s="35">
        <f t="shared" si="8"/>
        <v>304.65247502292243</v>
      </c>
      <c r="J201" s="31">
        <f>(E201*(F201+G201)*(1+(SUM('Cadastro Institucional'!D$3:D$4))))</f>
        <v>796.783396213797</v>
      </c>
    </row>
    <row r="202" spans="1:10" ht="26.4" customHeight="1" x14ac:dyDescent="0.25">
      <c r="A202" s="76" t="s">
        <v>51</v>
      </c>
      <c r="B202" s="33" t="s">
        <v>479</v>
      </c>
      <c r="C202" s="61" t="s">
        <v>330</v>
      </c>
      <c r="D202" s="33" t="s">
        <v>134</v>
      </c>
      <c r="E202" s="34">
        <v>20</v>
      </c>
      <c r="F202" s="35">
        <v>16.8668182275233</v>
      </c>
      <c r="G202" s="35">
        <v>11.806772759266311</v>
      </c>
      <c r="H202" s="35">
        <f t="shared" si="7"/>
        <v>337.33636455046599</v>
      </c>
      <c r="I202" s="35">
        <f t="shared" si="8"/>
        <v>219.2686369578029</v>
      </c>
      <c r="J202" s="31">
        <f>(E202*(F202+G202)*(1+(SUM('Cadastro Institucional'!D$3:D$4))))</f>
        <v>573.47181973579222</v>
      </c>
    </row>
    <row r="203" spans="1:10" ht="39.6" customHeight="1" x14ac:dyDescent="0.25">
      <c r="A203" s="76" t="s">
        <v>51</v>
      </c>
      <c r="B203" s="33" t="s">
        <v>480</v>
      </c>
      <c r="C203" s="61" t="s">
        <v>481</v>
      </c>
      <c r="D203" s="33" t="s">
        <v>152</v>
      </c>
      <c r="E203" s="34">
        <v>12</v>
      </c>
      <c r="F203" s="35">
        <v>60.968205869996893</v>
      </c>
      <c r="G203" s="35">
        <v>42.677744108997821</v>
      </c>
      <c r="H203" s="35">
        <f t="shared" si="7"/>
        <v>731.61847043996272</v>
      </c>
      <c r="I203" s="35">
        <f t="shared" si="8"/>
        <v>475.55200578597578</v>
      </c>
      <c r="J203" s="31">
        <f>(E203*(F203+G203)*(1+(SUM('Cadastro Institucional'!D$3:D$4))))</f>
        <v>1243.7513997479364</v>
      </c>
    </row>
    <row r="204" spans="1:10" ht="39.6" customHeight="1" x14ac:dyDescent="0.25">
      <c r="A204" s="76" t="s">
        <v>51</v>
      </c>
      <c r="B204" s="33" t="s">
        <v>482</v>
      </c>
      <c r="C204" s="61" t="s">
        <v>483</v>
      </c>
      <c r="D204" s="33" t="s">
        <v>152</v>
      </c>
      <c r="E204" s="34">
        <v>12</v>
      </c>
      <c r="F204" s="35">
        <v>15.090000805785159</v>
      </c>
      <c r="G204" s="35">
        <v>10.563000564049609</v>
      </c>
      <c r="H204" s="35">
        <f t="shared" si="7"/>
        <v>181.08000966942191</v>
      </c>
      <c r="I204" s="35">
        <f t="shared" si="8"/>
        <v>117.70200628512424</v>
      </c>
      <c r="J204" s="31">
        <f>(E204*(F204+G204)*(1+(SUM('Cadastro Institucional'!D$3:D$4))))</f>
        <v>307.83601643801723</v>
      </c>
    </row>
    <row r="205" spans="1:10" ht="39.6" customHeight="1" x14ac:dyDescent="0.25">
      <c r="A205" s="76" t="s">
        <v>51</v>
      </c>
      <c r="B205" s="33" t="s">
        <v>484</v>
      </c>
      <c r="C205" s="61" t="s">
        <v>485</v>
      </c>
      <c r="D205" s="33" t="s">
        <v>125</v>
      </c>
      <c r="E205" s="34">
        <v>4</v>
      </c>
      <c r="F205" s="35">
        <v>37.149675186355623</v>
      </c>
      <c r="G205" s="35">
        <v>26.00477263044893</v>
      </c>
      <c r="H205" s="35">
        <f t="shared" si="7"/>
        <v>148.59870074542249</v>
      </c>
      <c r="I205" s="35">
        <f t="shared" si="8"/>
        <v>96.589155484524625</v>
      </c>
      <c r="J205" s="31">
        <f>(E205*(F205+G205)*(1+(SUM('Cadastro Institucional'!D$3:D$4))))</f>
        <v>252.61779126721819</v>
      </c>
    </row>
    <row r="206" spans="1:10" ht="39.6" customHeight="1" x14ac:dyDescent="0.25">
      <c r="A206" s="76" t="s">
        <v>51</v>
      </c>
      <c r="B206" s="33" t="s">
        <v>486</v>
      </c>
      <c r="C206" s="61" t="s">
        <v>487</v>
      </c>
      <c r="D206" s="33" t="s">
        <v>125</v>
      </c>
      <c r="E206" s="34">
        <v>1</v>
      </c>
      <c r="F206" s="35">
        <v>40.256440058134913</v>
      </c>
      <c r="G206" s="35">
        <v>28.179508040694429</v>
      </c>
      <c r="H206" s="35">
        <f t="shared" si="7"/>
        <v>40.256440058134913</v>
      </c>
      <c r="I206" s="35">
        <f t="shared" si="8"/>
        <v>26.166686037787695</v>
      </c>
      <c r="J206" s="31">
        <f>(E206*(F206+G206)*(1+(SUM('Cadastro Institucional'!D$3:D$4))))</f>
        <v>68.435948098829343</v>
      </c>
    </row>
    <row r="207" spans="1:10" ht="39.6" customHeight="1" x14ac:dyDescent="0.25">
      <c r="A207" s="76" t="s">
        <v>51</v>
      </c>
      <c r="B207" s="33" t="s">
        <v>488</v>
      </c>
      <c r="C207" s="61" t="s">
        <v>489</v>
      </c>
      <c r="D207" s="33" t="s">
        <v>125</v>
      </c>
      <c r="E207" s="34">
        <v>1</v>
      </c>
      <c r="F207" s="35">
        <v>43.050884651798818</v>
      </c>
      <c r="G207" s="35">
        <v>30.135619256259179</v>
      </c>
      <c r="H207" s="35">
        <f t="shared" ref="H207:H270" si="9">F207*E207</f>
        <v>43.050884651798818</v>
      </c>
      <c r="I207" s="35">
        <f t="shared" ref="I207:I270" si="10">(E207*F207)*0.65</f>
        <v>27.983075023669233</v>
      </c>
      <c r="J207" s="31">
        <f>(E207*(F207+G207)*(1+(SUM('Cadastro Institucional'!D$3:D$4))))</f>
        <v>73.186503908058</v>
      </c>
    </row>
    <row r="208" spans="1:10" ht="26.4" customHeight="1" x14ac:dyDescent="0.25">
      <c r="A208" s="76" t="s">
        <v>51</v>
      </c>
      <c r="B208" s="33" t="s">
        <v>490</v>
      </c>
      <c r="C208" s="61" t="s">
        <v>491</v>
      </c>
      <c r="D208" s="33" t="s">
        <v>125</v>
      </c>
      <c r="E208" s="34">
        <v>1</v>
      </c>
      <c r="F208" s="35">
        <v>7.7586932247609948</v>
      </c>
      <c r="G208" s="35">
        <v>5.431085257332696</v>
      </c>
      <c r="H208" s="35">
        <f t="shared" si="9"/>
        <v>7.7586932247609948</v>
      </c>
      <c r="I208" s="35">
        <f t="shared" si="10"/>
        <v>5.0431505960946463</v>
      </c>
      <c r="J208" s="31">
        <f>(E208*(F208+G208)*(1+(SUM('Cadastro Institucional'!D$3:D$4))))</f>
        <v>13.18977848209369</v>
      </c>
    </row>
    <row r="209" spans="1:10" ht="39.6" customHeight="1" x14ac:dyDescent="0.25">
      <c r="A209" s="76" t="s">
        <v>51</v>
      </c>
      <c r="B209" s="33" t="s">
        <v>492</v>
      </c>
      <c r="C209" s="61" t="s">
        <v>493</v>
      </c>
      <c r="D209" s="33" t="s">
        <v>125</v>
      </c>
      <c r="E209" s="34">
        <v>8</v>
      </c>
      <c r="F209" s="35">
        <v>7.0847389404067549</v>
      </c>
      <c r="G209" s="35">
        <v>4.9593172582847282</v>
      </c>
      <c r="H209" s="35">
        <f t="shared" si="9"/>
        <v>56.677911523254039</v>
      </c>
      <c r="I209" s="35">
        <f t="shared" si="10"/>
        <v>36.84064249011513</v>
      </c>
      <c r="J209" s="31">
        <f>(E209*(F209+G209)*(1+(SUM('Cadastro Institucional'!D$3:D$4))))</f>
        <v>96.352449589531858</v>
      </c>
    </row>
    <row r="210" spans="1:10" ht="26.4" customHeight="1" x14ac:dyDescent="0.25">
      <c r="A210" s="76" t="s">
        <v>51</v>
      </c>
      <c r="B210" s="33" t="s">
        <v>494</v>
      </c>
      <c r="C210" s="61" t="s">
        <v>495</v>
      </c>
      <c r="D210" s="33" t="s">
        <v>125</v>
      </c>
      <c r="E210" s="34">
        <v>34</v>
      </c>
      <c r="F210" s="35">
        <v>5.2272551810889754</v>
      </c>
      <c r="G210" s="35">
        <v>3.659078626762283</v>
      </c>
      <c r="H210" s="35">
        <f t="shared" si="9"/>
        <v>177.72667615702517</v>
      </c>
      <c r="I210" s="35">
        <f t="shared" si="10"/>
        <v>115.52233950206636</v>
      </c>
      <c r="J210" s="31">
        <f>(E210*(F210+G210)*(1+(SUM('Cadastro Institucional'!D$3:D$4))))</f>
        <v>302.13534946694278</v>
      </c>
    </row>
    <row r="211" spans="1:10" ht="26.4" customHeight="1" x14ac:dyDescent="0.25">
      <c r="A211" s="76" t="s">
        <v>51</v>
      </c>
      <c r="B211" s="33" t="s">
        <v>496</v>
      </c>
      <c r="C211" s="61" t="s">
        <v>497</v>
      </c>
      <c r="D211" s="33" t="s">
        <v>125</v>
      </c>
      <c r="E211" s="34">
        <v>1</v>
      </c>
      <c r="F211" s="35">
        <v>6.1642160154351124</v>
      </c>
      <c r="G211" s="35">
        <v>4.314951210804578</v>
      </c>
      <c r="H211" s="35">
        <f t="shared" si="9"/>
        <v>6.1642160154351124</v>
      </c>
      <c r="I211" s="35">
        <f t="shared" si="10"/>
        <v>4.0067404100328234</v>
      </c>
      <c r="J211" s="31">
        <f>(E211*(F211+G211)*(1+(SUM('Cadastro Institucional'!D$3:D$4))))</f>
        <v>10.47916722623969</v>
      </c>
    </row>
    <row r="212" spans="1:10" ht="26.4" customHeight="1" x14ac:dyDescent="0.25">
      <c r="A212" s="76" t="s">
        <v>51</v>
      </c>
      <c r="B212" s="33" t="s">
        <v>498</v>
      </c>
      <c r="C212" s="61" t="s">
        <v>289</v>
      </c>
      <c r="D212" s="33" t="s">
        <v>125</v>
      </c>
      <c r="E212" s="34">
        <v>278</v>
      </c>
      <c r="F212" s="35">
        <v>0.56020395148274305</v>
      </c>
      <c r="G212" s="35">
        <v>0.39214276603792009</v>
      </c>
      <c r="H212" s="35">
        <f t="shared" si="9"/>
        <v>155.73669851220257</v>
      </c>
      <c r="I212" s="35">
        <f t="shared" si="10"/>
        <v>101.22885403293166</v>
      </c>
      <c r="J212" s="31">
        <f>(E212*(F212+G212)*(1+(SUM('Cadastro Institucional'!D$3:D$4))))</f>
        <v>264.75238747074434</v>
      </c>
    </row>
    <row r="213" spans="1:10" ht="26.4" customHeight="1" x14ac:dyDescent="0.25">
      <c r="A213" s="76" t="s">
        <v>51</v>
      </c>
      <c r="B213" s="33" t="s">
        <v>499</v>
      </c>
      <c r="C213" s="61" t="s">
        <v>283</v>
      </c>
      <c r="D213" s="33" t="s">
        <v>125</v>
      </c>
      <c r="E213" s="34">
        <v>340</v>
      </c>
      <c r="F213" s="35">
        <v>4.1916668904958758</v>
      </c>
      <c r="G213" s="35">
        <v>2.934166823347113</v>
      </c>
      <c r="H213" s="35">
        <f t="shared" si="9"/>
        <v>1425.1667427685977</v>
      </c>
      <c r="I213" s="35">
        <f t="shared" si="10"/>
        <v>926.35838279958853</v>
      </c>
      <c r="J213" s="31">
        <f>(E213*(F213+G213)*(1+(SUM('Cadastro Institucional'!D$3:D$4))))</f>
        <v>2422.7834627066159</v>
      </c>
    </row>
    <row r="214" spans="1:10" ht="26.4" customHeight="1" x14ac:dyDescent="0.25">
      <c r="A214" s="76" t="s">
        <v>51</v>
      </c>
      <c r="B214" s="33" t="s">
        <v>500</v>
      </c>
      <c r="C214" s="61" t="s">
        <v>285</v>
      </c>
      <c r="D214" s="33" t="s">
        <v>152</v>
      </c>
      <c r="E214" s="34">
        <v>174</v>
      </c>
      <c r="F214" s="35">
        <v>5.60203951482743</v>
      </c>
      <c r="G214" s="31">
        <v>3.9214276603792011</v>
      </c>
      <c r="H214" s="31">
        <f t="shared" si="9"/>
        <v>974.7548755799728</v>
      </c>
      <c r="I214" s="31">
        <f t="shared" si="10"/>
        <v>633.59066912698233</v>
      </c>
      <c r="J214" s="31">
        <f>(E214*(F214+G214)*(1+(SUM('Cadastro Institucional'!D$3:D$4))))</f>
        <v>1657.083288485954</v>
      </c>
    </row>
    <row r="215" spans="1:10" ht="26.4" customHeight="1" x14ac:dyDescent="0.25">
      <c r="A215" s="76" t="s">
        <v>51</v>
      </c>
      <c r="B215" s="33" t="s">
        <v>501</v>
      </c>
      <c r="C215" s="61" t="s">
        <v>287</v>
      </c>
      <c r="D215" s="33" t="s">
        <v>125</v>
      </c>
      <c r="E215" s="34">
        <v>680</v>
      </c>
      <c r="F215" s="35">
        <v>0.23013073124291089</v>
      </c>
      <c r="G215" s="35">
        <v>0.16109151187003759</v>
      </c>
      <c r="H215" s="35">
        <f t="shared" si="9"/>
        <v>156.4888972451794</v>
      </c>
      <c r="I215" s="35">
        <f t="shared" si="10"/>
        <v>101.71778320936662</v>
      </c>
      <c r="J215" s="31">
        <f>(E215*(F215+G215)*(1+(SUM('Cadastro Institucional'!D$3:D$4))))</f>
        <v>266.031125316805</v>
      </c>
    </row>
    <row r="216" spans="1:10" ht="26.4" customHeight="1" x14ac:dyDescent="0.25">
      <c r="A216" s="76" t="s">
        <v>51</v>
      </c>
      <c r="B216" s="33" t="s">
        <v>502</v>
      </c>
      <c r="C216" s="61" t="s">
        <v>289</v>
      </c>
      <c r="D216" s="33" t="s">
        <v>125</v>
      </c>
      <c r="E216" s="34">
        <v>276</v>
      </c>
      <c r="F216" s="35">
        <v>0.56020395148274305</v>
      </c>
      <c r="G216" s="35">
        <v>0.39214276603792009</v>
      </c>
      <c r="H216" s="35">
        <f t="shared" si="9"/>
        <v>154.61629060923707</v>
      </c>
      <c r="I216" s="35">
        <f t="shared" si="10"/>
        <v>100.5005888960041</v>
      </c>
      <c r="J216" s="31">
        <f>(E216*(F216+G216)*(1+(SUM('Cadastro Institucional'!D$3:D$4))))</f>
        <v>262.847694035703</v>
      </c>
    </row>
    <row r="217" spans="1:10" ht="26.4" customHeight="1" x14ac:dyDescent="0.25">
      <c r="A217" s="76" t="s">
        <v>51</v>
      </c>
      <c r="B217" s="33" t="s">
        <v>503</v>
      </c>
      <c r="C217" s="61" t="s">
        <v>291</v>
      </c>
      <c r="D217" s="33" t="s">
        <v>152</v>
      </c>
      <c r="E217" s="34">
        <v>12</v>
      </c>
      <c r="F217" s="35">
        <v>36.820916998865727</v>
      </c>
      <c r="G217" s="35">
        <v>25.77464189920601</v>
      </c>
      <c r="H217" s="35">
        <f t="shared" si="9"/>
        <v>441.85100398638872</v>
      </c>
      <c r="I217" s="35">
        <f t="shared" si="10"/>
        <v>287.20315259115267</v>
      </c>
      <c r="J217" s="31">
        <f>(E217*(F217+G217)*(1+(SUM('Cadastro Institucional'!D$3:D$4))))</f>
        <v>751.14670677686081</v>
      </c>
    </row>
    <row r="218" spans="1:10" ht="26.4" customHeight="1" x14ac:dyDescent="0.25">
      <c r="A218" s="76" t="s">
        <v>51</v>
      </c>
      <c r="B218" s="33" t="s">
        <v>504</v>
      </c>
      <c r="C218" s="61" t="s">
        <v>505</v>
      </c>
      <c r="D218" s="33" t="s">
        <v>125</v>
      </c>
      <c r="E218" s="34">
        <v>1</v>
      </c>
      <c r="F218" s="35">
        <v>814.49840950615953</v>
      </c>
      <c r="G218" s="35">
        <v>570.14888665431158</v>
      </c>
      <c r="H218" s="35">
        <f t="shared" si="9"/>
        <v>814.49840950615953</v>
      </c>
      <c r="I218" s="35">
        <f t="shared" si="10"/>
        <v>529.42396617900374</v>
      </c>
      <c r="J218" s="31">
        <f>(E218*(F218+G218)*(1+(SUM('Cadastro Institucional'!D$3:D$4))))</f>
        <v>1384.6472961604711</v>
      </c>
    </row>
    <row r="219" spans="1:10" ht="39.6" customHeight="1" x14ac:dyDescent="0.25">
      <c r="A219" s="76" t="s">
        <v>51</v>
      </c>
      <c r="B219" s="33" t="s">
        <v>506</v>
      </c>
      <c r="C219" s="61" t="s">
        <v>507</v>
      </c>
      <c r="D219" s="33" t="s">
        <v>125</v>
      </c>
      <c r="E219" s="34">
        <v>1</v>
      </c>
      <c r="F219" s="35">
        <v>5095.7519060930263</v>
      </c>
      <c r="G219" s="35">
        <v>3567.0263342651178</v>
      </c>
      <c r="H219" s="35">
        <f t="shared" si="9"/>
        <v>5095.7519060930263</v>
      </c>
      <c r="I219" s="35">
        <f t="shared" si="10"/>
        <v>3312.2387389604673</v>
      </c>
      <c r="J219" s="31">
        <f>(E219*(F219+G219)*(1+(SUM('Cadastro Institucional'!D$3:D$4))))</f>
        <v>8662.7782403581441</v>
      </c>
    </row>
    <row r="220" spans="1:10" ht="26.4" customHeight="1" x14ac:dyDescent="0.25">
      <c r="A220" s="76" t="s">
        <v>51</v>
      </c>
      <c r="B220" s="33" t="s">
        <v>508</v>
      </c>
      <c r="C220" s="61" t="s">
        <v>509</v>
      </c>
      <c r="D220" s="33" t="s">
        <v>125</v>
      </c>
      <c r="E220" s="34">
        <v>8</v>
      </c>
      <c r="F220" s="35">
        <v>124.1062157774269</v>
      </c>
      <c r="G220" s="35">
        <v>86.874351044198846</v>
      </c>
      <c r="H220" s="35">
        <f t="shared" si="9"/>
        <v>992.84972621941517</v>
      </c>
      <c r="I220" s="35">
        <f t="shared" si="10"/>
        <v>645.3523220426199</v>
      </c>
      <c r="J220" s="31">
        <f>(E220*(F220+G220)*(1+(SUM('Cadastro Institucional'!D$3:D$4))))</f>
        <v>1687.8445345730061</v>
      </c>
    </row>
    <row r="221" spans="1:10" ht="26.4" customHeight="1" x14ac:dyDescent="0.25">
      <c r="A221" s="76" t="s">
        <v>51</v>
      </c>
      <c r="B221" s="33" t="s">
        <v>510</v>
      </c>
      <c r="C221" s="61" t="s">
        <v>511</v>
      </c>
      <c r="D221" s="33" t="s">
        <v>125</v>
      </c>
      <c r="E221" s="34">
        <v>2</v>
      </c>
      <c r="F221" s="35">
        <v>777.51311341354881</v>
      </c>
      <c r="G221" s="35">
        <v>544.25917938948407</v>
      </c>
      <c r="H221" s="35">
        <f t="shared" si="9"/>
        <v>1555.0262268270976</v>
      </c>
      <c r="I221" s="35">
        <f t="shared" si="10"/>
        <v>1010.7670474376135</v>
      </c>
      <c r="J221" s="31">
        <f>(E221*(F221+G221)*(1+(SUM('Cadastro Institucional'!D$3:D$4))))</f>
        <v>2643.544585606066</v>
      </c>
    </row>
    <row r="222" spans="1:10" ht="26.4" customHeight="1" x14ac:dyDescent="0.25">
      <c r="A222" s="76" t="s">
        <v>51</v>
      </c>
      <c r="B222" s="33" t="s">
        <v>512</v>
      </c>
      <c r="C222" s="61" t="s">
        <v>469</v>
      </c>
      <c r="D222" s="33" t="s">
        <v>152</v>
      </c>
      <c r="E222" s="34">
        <v>70</v>
      </c>
      <c r="F222" s="35">
        <v>1.0684641093420859</v>
      </c>
      <c r="G222" s="35">
        <v>0.74792487653946027</v>
      </c>
      <c r="H222" s="35">
        <f t="shared" si="9"/>
        <v>74.792487653946012</v>
      </c>
      <c r="I222" s="35">
        <f t="shared" si="10"/>
        <v>48.615116975064907</v>
      </c>
      <c r="J222" s="31">
        <f>(E222*(F222+G222)*(1+(SUM('Cadastro Institucional'!D$3:D$4))))</f>
        <v>127.14722901170822</v>
      </c>
    </row>
    <row r="223" spans="1:10" ht="26.4" customHeight="1" x14ac:dyDescent="0.25">
      <c r="A223" s="76" t="s">
        <v>51</v>
      </c>
      <c r="B223" s="33" t="s">
        <v>513</v>
      </c>
      <c r="C223" s="61" t="s">
        <v>514</v>
      </c>
      <c r="D223" s="33" t="s">
        <v>152</v>
      </c>
      <c r="E223" s="34">
        <v>170</v>
      </c>
      <c r="F223" s="35">
        <v>16.109151187003761</v>
      </c>
      <c r="G223" s="35">
        <v>11.276405830902631</v>
      </c>
      <c r="H223" s="35">
        <f t="shared" si="9"/>
        <v>2738.5557017906394</v>
      </c>
      <c r="I223" s="35">
        <f t="shared" si="10"/>
        <v>1780.0612061639156</v>
      </c>
      <c r="J223" s="31">
        <f>(E223*(F223+G223)*(1+(SUM('Cadastro Institucional'!D$3:D$4))))</f>
        <v>4655.5446930440867</v>
      </c>
    </row>
    <row r="224" spans="1:10" ht="26.4" customHeight="1" x14ac:dyDescent="0.25">
      <c r="A224" s="76" t="s">
        <v>51</v>
      </c>
      <c r="B224" s="33" t="s">
        <v>515</v>
      </c>
      <c r="C224" s="61" t="s">
        <v>516</v>
      </c>
      <c r="D224" s="33" t="s">
        <v>152</v>
      </c>
      <c r="E224" s="34">
        <v>15</v>
      </c>
      <c r="F224" s="35">
        <v>21.550099189961148</v>
      </c>
      <c r="G224" s="35">
        <v>15.08506943297281</v>
      </c>
      <c r="H224" s="35">
        <f t="shared" si="9"/>
        <v>323.25148784941723</v>
      </c>
      <c r="I224" s="35">
        <f t="shared" si="10"/>
        <v>210.11346710212121</v>
      </c>
      <c r="J224" s="31">
        <f>(E224*(F224+G224)*(1+(SUM('Cadastro Institucional'!D$3:D$4))))</f>
        <v>549.52752934400939</v>
      </c>
    </row>
    <row r="225" spans="1:10" ht="26.4" customHeight="1" x14ac:dyDescent="0.25">
      <c r="A225" s="76" t="s">
        <v>51</v>
      </c>
      <c r="B225" s="33" t="s">
        <v>517</v>
      </c>
      <c r="C225" s="61" t="s">
        <v>518</v>
      </c>
      <c r="D225" s="33" t="s">
        <v>125</v>
      </c>
      <c r="E225" s="34">
        <v>8</v>
      </c>
      <c r="F225" s="35">
        <v>151.8862826203212</v>
      </c>
      <c r="G225" s="35">
        <v>106.32039783422481</v>
      </c>
      <c r="H225" s="35">
        <f t="shared" si="9"/>
        <v>1215.0902609625696</v>
      </c>
      <c r="I225" s="35">
        <f t="shared" si="10"/>
        <v>789.80866962567029</v>
      </c>
      <c r="J225" s="31">
        <f>(E225*(F225+G225)*(1+(SUM('Cadastro Institucional'!D$3:D$4))))</f>
        <v>2065.6534436363681</v>
      </c>
    </row>
    <row r="226" spans="1:10" ht="26.4" customHeight="1" x14ac:dyDescent="0.25">
      <c r="A226" s="76" t="s">
        <v>51</v>
      </c>
      <c r="B226" s="33" t="s">
        <v>519</v>
      </c>
      <c r="C226" s="61" t="s">
        <v>520</v>
      </c>
      <c r="D226" s="33" t="s">
        <v>125</v>
      </c>
      <c r="E226" s="34">
        <v>8</v>
      </c>
      <c r="F226" s="35">
        <v>78.08006952884476</v>
      </c>
      <c r="G226" s="35">
        <v>54.656048670191332</v>
      </c>
      <c r="H226" s="35">
        <f t="shared" si="9"/>
        <v>624.64055623075808</v>
      </c>
      <c r="I226" s="35">
        <f t="shared" si="10"/>
        <v>406.01636154999278</v>
      </c>
      <c r="J226" s="31">
        <f>(E226*(F226+G226)*(1+(SUM('Cadastro Institucional'!D$3:D$4))))</f>
        <v>1061.8889455922888</v>
      </c>
    </row>
    <row r="227" spans="1:10" ht="26.4" customHeight="1" x14ac:dyDescent="0.25">
      <c r="A227" s="76" t="s">
        <v>51</v>
      </c>
      <c r="B227" s="33" t="s">
        <v>521</v>
      </c>
      <c r="C227" s="61" t="s">
        <v>522</v>
      </c>
      <c r="D227" s="33" t="s">
        <v>125</v>
      </c>
      <c r="E227" s="34">
        <v>16</v>
      </c>
      <c r="F227" s="35">
        <v>1.8903595780667679</v>
      </c>
      <c r="G227" s="35">
        <v>1.3232517046467369</v>
      </c>
      <c r="H227" s="35">
        <f t="shared" si="9"/>
        <v>30.245753249068287</v>
      </c>
      <c r="I227" s="35">
        <f t="shared" si="10"/>
        <v>19.659739611894388</v>
      </c>
      <c r="J227" s="31">
        <f>(E227*(F227+G227)*(1+(SUM('Cadastro Institucional'!D$3:D$4))))</f>
        <v>51.417780523416077</v>
      </c>
    </row>
    <row r="228" spans="1:10" ht="26.4" customHeight="1" x14ac:dyDescent="0.25">
      <c r="A228" s="76" t="s">
        <v>51</v>
      </c>
      <c r="B228" s="33" t="s">
        <v>523</v>
      </c>
      <c r="C228" s="61" t="s">
        <v>185</v>
      </c>
      <c r="D228" s="33" t="s">
        <v>125</v>
      </c>
      <c r="E228" s="34">
        <v>180</v>
      </c>
      <c r="F228" s="35">
        <v>0.41094773436234078</v>
      </c>
      <c r="G228" s="35">
        <v>0.28766341405363849</v>
      </c>
      <c r="H228" s="35">
        <f t="shared" si="9"/>
        <v>73.970592185221335</v>
      </c>
      <c r="I228" s="35">
        <f t="shared" si="10"/>
        <v>48.080884920393871</v>
      </c>
      <c r="J228" s="31">
        <f>(E228*(F228+G228)*(1+(SUM('Cadastro Institucional'!D$3:D$4))))</f>
        <v>125.75000671487626</v>
      </c>
    </row>
    <row r="229" spans="1:10" ht="26.4" customHeight="1" x14ac:dyDescent="0.25">
      <c r="A229" s="76" t="s">
        <v>51</v>
      </c>
      <c r="B229" s="33" t="s">
        <v>524</v>
      </c>
      <c r="C229" s="61" t="s">
        <v>399</v>
      </c>
      <c r="D229" s="33" t="s">
        <v>125</v>
      </c>
      <c r="E229" s="34">
        <v>180</v>
      </c>
      <c r="F229" s="35">
        <v>0.41094773436234078</v>
      </c>
      <c r="G229" s="35">
        <v>0.28766341405363849</v>
      </c>
      <c r="H229" s="35">
        <f t="shared" si="9"/>
        <v>73.970592185221335</v>
      </c>
      <c r="I229" s="35">
        <f t="shared" si="10"/>
        <v>48.080884920393871</v>
      </c>
      <c r="J229" s="31">
        <f>(E229*(F229+G229)*(1+(SUM('Cadastro Institucional'!D$3:D$4))))</f>
        <v>125.75000671487626</v>
      </c>
    </row>
    <row r="230" spans="1:10" ht="26.4" customHeight="1" x14ac:dyDescent="0.25">
      <c r="A230" s="76" t="s">
        <v>53</v>
      </c>
      <c r="B230" s="33" t="s">
        <v>525</v>
      </c>
      <c r="C230" s="61" t="s">
        <v>526</v>
      </c>
      <c r="D230" s="33" t="s">
        <v>120</v>
      </c>
      <c r="E230" s="34">
        <v>201</v>
      </c>
      <c r="F230" s="35">
        <v>33.360737075534828</v>
      </c>
      <c r="G230" s="31">
        <v>23.352515952874381</v>
      </c>
      <c r="H230" s="31">
        <f t="shared" si="9"/>
        <v>6705.5081521825005</v>
      </c>
      <c r="I230" s="31">
        <f t="shared" si="10"/>
        <v>4358.5802989186259</v>
      </c>
      <c r="J230" s="31">
        <f>(E230*(F230+G230)*(1+(SUM('Cadastro Institucional'!D$3:D$4))))</f>
        <v>11399.363858710252</v>
      </c>
    </row>
    <row r="231" spans="1:10" ht="26.4" customHeight="1" x14ac:dyDescent="0.25">
      <c r="A231" s="76" t="s">
        <v>53</v>
      </c>
      <c r="B231" s="33" t="s">
        <v>527</v>
      </c>
      <c r="C231" s="61" t="s">
        <v>528</v>
      </c>
      <c r="D231" s="33" t="s">
        <v>120</v>
      </c>
      <c r="E231" s="34">
        <v>8.5</v>
      </c>
      <c r="F231" s="35">
        <v>96.078922777540313</v>
      </c>
      <c r="G231" s="35">
        <v>67.255245944278215</v>
      </c>
      <c r="H231" s="35">
        <f t="shared" si="9"/>
        <v>816.67084360909269</v>
      </c>
      <c r="I231" s="35">
        <f t="shared" si="10"/>
        <v>530.83604834591029</v>
      </c>
      <c r="J231" s="31">
        <f>(E231*(F231+G231)*(1+(SUM('Cadastro Institucional'!D$3:D$4))))</f>
        <v>1388.3404341354574</v>
      </c>
    </row>
    <row r="232" spans="1:10" x14ac:dyDescent="0.25">
      <c r="A232" s="76" t="s">
        <v>53</v>
      </c>
      <c r="B232" s="33" t="s">
        <v>529</v>
      </c>
      <c r="C232" s="61" t="s">
        <v>530</v>
      </c>
      <c r="D232" s="33" t="s">
        <v>125</v>
      </c>
      <c r="E232" s="34">
        <v>96.5</v>
      </c>
      <c r="F232" s="35">
        <v>1.1670915655890479</v>
      </c>
      <c r="G232" s="35">
        <v>0.81696409591233354</v>
      </c>
      <c r="H232" s="35">
        <f t="shared" si="9"/>
        <v>112.62433607934312</v>
      </c>
      <c r="I232" s="35">
        <f t="shared" si="10"/>
        <v>73.205818451573037</v>
      </c>
      <c r="J232" s="31">
        <f>(E232*(F232+G232)*(1+(SUM('Cadastro Institucional'!D$3:D$4))))</f>
        <v>191.4613713348833</v>
      </c>
    </row>
    <row r="233" spans="1:10" x14ac:dyDescent="0.25">
      <c r="A233" s="76" t="s">
        <v>53</v>
      </c>
      <c r="B233" s="33" t="s">
        <v>531</v>
      </c>
      <c r="C233" s="61" t="s">
        <v>532</v>
      </c>
      <c r="D233" s="33" t="s">
        <v>125</v>
      </c>
      <c r="E233" s="34">
        <v>716</v>
      </c>
      <c r="F233" s="35">
        <v>0.781786969850917</v>
      </c>
      <c r="G233" s="35">
        <v>0.54725087889564183</v>
      </c>
      <c r="H233" s="35">
        <f t="shared" si="9"/>
        <v>559.75947041325662</v>
      </c>
      <c r="I233" s="35">
        <f t="shared" si="10"/>
        <v>363.84365576861683</v>
      </c>
      <c r="J233" s="31">
        <f>(E233*(F233+G233)*(1+(SUM('Cadastro Institucional'!D$3:D$4))))</f>
        <v>951.5910997025361</v>
      </c>
    </row>
    <row r="234" spans="1:10" x14ac:dyDescent="0.25">
      <c r="A234" s="76" t="s">
        <v>53</v>
      </c>
      <c r="B234" s="33" t="s">
        <v>533</v>
      </c>
      <c r="C234" s="61" t="s">
        <v>534</v>
      </c>
      <c r="D234" s="33" t="s">
        <v>125</v>
      </c>
      <c r="E234" s="34">
        <v>26</v>
      </c>
      <c r="F234" s="35">
        <v>4.0437257061254339</v>
      </c>
      <c r="G234" s="35">
        <v>2.8306079942878042</v>
      </c>
      <c r="H234" s="35">
        <f t="shared" si="9"/>
        <v>105.13686835926129</v>
      </c>
      <c r="I234" s="35">
        <f t="shared" si="10"/>
        <v>68.338964433519834</v>
      </c>
      <c r="J234" s="31">
        <f>(E234*(F234+G234)*(1+(SUM('Cadastro Institucional'!D$3:D$4))))</f>
        <v>178.73267621074422</v>
      </c>
    </row>
    <row r="235" spans="1:10" ht="26.4" customHeight="1" x14ac:dyDescent="0.25">
      <c r="A235" s="76" t="s">
        <v>53</v>
      </c>
      <c r="B235" s="33" t="s">
        <v>535</v>
      </c>
      <c r="C235" s="61" t="s">
        <v>536</v>
      </c>
      <c r="D235" s="33" t="s">
        <v>125</v>
      </c>
      <c r="E235" s="34">
        <v>391</v>
      </c>
      <c r="F235" s="35">
        <v>7.8408827716334626</v>
      </c>
      <c r="G235" s="35">
        <v>5.4886179401434232</v>
      </c>
      <c r="H235" s="35">
        <f t="shared" si="9"/>
        <v>3065.7851637086837</v>
      </c>
      <c r="I235" s="35">
        <f t="shared" si="10"/>
        <v>1992.7603564106446</v>
      </c>
      <c r="J235" s="31">
        <f>(E235*(F235+G235)*(1+(SUM('Cadastro Institucional'!D$3:D$4))))</f>
        <v>5211.834778304762</v>
      </c>
    </row>
    <row r="236" spans="1:10" ht="26.4" customHeight="1" x14ac:dyDescent="0.25">
      <c r="A236" s="76" t="s">
        <v>53</v>
      </c>
      <c r="B236" s="33" t="s">
        <v>537</v>
      </c>
      <c r="C236" s="61" t="s">
        <v>538</v>
      </c>
      <c r="D236" s="33" t="s">
        <v>125</v>
      </c>
      <c r="E236" s="34">
        <v>78</v>
      </c>
      <c r="F236" s="35">
        <v>15.369445265151549</v>
      </c>
      <c r="G236" s="35">
        <v>10.75861168560608</v>
      </c>
      <c r="H236" s="35">
        <f t="shared" si="9"/>
        <v>1198.8167306818209</v>
      </c>
      <c r="I236" s="35">
        <f t="shared" si="10"/>
        <v>779.23087494318361</v>
      </c>
      <c r="J236" s="31">
        <f>(E236*(F236+G236)*(1+(SUM('Cadastro Institucional'!D$3:D$4))))</f>
        <v>2037.9884421590953</v>
      </c>
    </row>
    <row r="237" spans="1:10" ht="26.4" customHeight="1" x14ac:dyDescent="0.25">
      <c r="A237" s="76" t="s">
        <v>53</v>
      </c>
      <c r="B237" s="33" t="s">
        <v>539</v>
      </c>
      <c r="C237" s="61" t="s">
        <v>540</v>
      </c>
      <c r="D237" s="33" t="s">
        <v>125</v>
      </c>
      <c r="E237" s="34">
        <v>160</v>
      </c>
      <c r="F237" s="35">
        <v>12.562507860363009</v>
      </c>
      <c r="G237" s="35">
        <v>8.7937555022541076</v>
      </c>
      <c r="H237" s="35">
        <f t="shared" si="9"/>
        <v>2010.0012576580816</v>
      </c>
      <c r="I237" s="35">
        <f t="shared" si="10"/>
        <v>1306.5008174777531</v>
      </c>
      <c r="J237" s="31">
        <f>(E237*(F237+G237)*(1+(SUM('Cadastro Institucional'!D$3:D$4))))</f>
        <v>3417.0021380187386</v>
      </c>
    </row>
    <row r="238" spans="1:10" ht="26.4" customHeight="1" x14ac:dyDescent="0.25">
      <c r="A238" s="76" t="s">
        <v>53</v>
      </c>
      <c r="B238" s="33" t="s">
        <v>541</v>
      </c>
      <c r="C238" s="61" t="s">
        <v>542</v>
      </c>
      <c r="D238" s="33" t="s">
        <v>125</v>
      </c>
      <c r="E238" s="34">
        <v>78</v>
      </c>
      <c r="F238" s="35">
        <v>23.291860067282499</v>
      </c>
      <c r="G238" s="35">
        <v>16.30430204709775</v>
      </c>
      <c r="H238" s="35">
        <f t="shared" si="9"/>
        <v>1816.7650852480349</v>
      </c>
      <c r="I238" s="35">
        <f t="shared" si="10"/>
        <v>1180.8973054112228</v>
      </c>
      <c r="J238" s="31">
        <f>(E238*(F238+G238)*(1+(SUM('Cadastro Institucional'!D$3:D$4))))</f>
        <v>3088.5006449216594</v>
      </c>
    </row>
    <row r="239" spans="1:10" x14ac:dyDescent="0.25">
      <c r="A239" s="76" t="s">
        <v>53</v>
      </c>
      <c r="B239" s="33" t="s">
        <v>543</v>
      </c>
      <c r="C239" s="61" t="s">
        <v>544</v>
      </c>
      <c r="D239" s="33" t="s">
        <v>125</v>
      </c>
      <c r="E239" s="34">
        <v>193</v>
      </c>
      <c r="F239" s="35">
        <v>2.186241946807653</v>
      </c>
      <c r="G239" s="35">
        <v>1.530369362765357</v>
      </c>
      <c r="H239" s="35">
        <f t="shared" si="9"/>
        <v>421.94469573387704</v>
      </c>
      <c r="I239" s="35">
        <f t="shared" si="10"/>
        <v>274.2640522270201</v>
      </c>
      <c r="J239" s="31">
        <f>(E239*(F239+G239)*(1+(SUM('Cadastro Institucional'!D$3:D$4))))</f>
        <v>717.30598274759097</v>
      </c>
    </row>
    <row r="240" spans="1:10" x14ac:dyDescent="0.25">
      <c r="A240" s="76" t="s">
        <v>53</v>
      </c>
      <c r="B240" s="33" t="s">
        <v>545</v>
      </c>
      <c r="C240" s="61" t="s">
        <v>546</v>
      </c>
      <c r="D240" s="33" t="s">
        <v>125</v>
      </c>
      <c r="E240" s="34">
        <v>26</v>
      </c>
      <c r="F240" s="35">
        <v>14.64617725267383</v>
      </c>
      <c r="G240" s="35">
        <v>10.25232407687168</v>
      </c>
      <c r="H240" s="35">
        <f t="shared" si="9"/>
        <v>380.80060856951957</v>
      </c>
      <c r="I240" s="35">
        <f t="shared" si="10"/>
        <v>247.52039557018773</v>
      </c>
      <c r="J240" s="31">
        <f>(E240*(F240+G240)*(1+(SUM('Cadastro Institucional'!D$3:D$4))))</f>
        <v>647.3610345681833</v>
      </c>
    </row>
    <row r="241" spans="1:10" ht="26.4" customHeight="1" x14ac:dyDescent="0.25">
      <c r="A241" s="76" t="s">
        <v>53</v>
      </c>
      <c r="B241" s="33" t="s">
        <v>547</v>
      </c>
      <c r="C241" s="61" t="s">
        <v>548</v>
      </c>
      <c r="D241" s="33" t="s">
        <v>125</v>
      </c>
      <c r="E241" s="34">
        <v>26</v>
      </c>
      <c r="F241" s="35">
        <v>8.7120919684816247</v>
      </c>
      <c r="G241" s="35">
        <v>6.0984643779371366</v>
      </c>
      <c r="H241" s="35">
        <f t="shared" si="9"/>
        <v>226.51439118052224</v>
      </c>
      <c r="I241" s="35">
        <f t="shared" si="10"/>
        <v>147.23435426733946</v>
      </c>
      <c r="J241" s="31">
        <f>(E241*(F241+G241)*(1+(SUM('Cadastro Institucional'!D$3:D$4))))</f>
        <v>385.07446500688775</v>
      </c>
    </row>
    <row r="242" spans="1:10" ht="26.4" customHeight="1" x14ac:dyDescent="0.25">
      <c r="A242" s="76" t="s">
        <v>53</v>
      </c>
      <c r="B242" s="33" t="s">
        <v>549</v>
      </c>
      <c r="C242" s="61" t="s">
        <v>550</v>
      </c>
      <c r="D242" s="33" t="s">
        <v>125</v>
      </c>
      <c r="E242" s="34">
        <v>471</v>
      </c>
      <c r="F242" s="35">
        <v>1.3150327499594909</v>
      </c>
      <c r="G242" s="35">
        <v>0.92052292497164345</v>
      </c>
      <c r="H242" s="35">
        <f t="shared" si="9"/>
        <v>619.3804252309202</v>
      </c>
      <c r="I242" s="35">
        <f t="shared" si="10"/>
        <v>402.59727640009817</v>
      </c>
      <c r="J242" s="31">
        <f>(E242*(F242+G242)*(1+(SUM('Cadastro Institucional'!D$3:D$4))))</f>
        <v>1052.9467228925641</v>
      </c>
    </row>
    <row r="243" spans="1:10" ht="26.4" customHeight="1" x14ac:dyDescent="0.25">
      <c r="A243" s="76" t="s">
        <v>53</v>
      </c>
      <c r="B243" s="33" t="s">
        <v>551</v>
      </c>
      <c r="C243" s="61" t="s">
        <v>552</v>
      </c>
      <c r="D243" s="33" t="s">
        <v>125</v>
      </c>
      <c r="E243" s="34">
        <v>52</v>
      </c>
      <c r="F243" s="35">
        <v>3.534150515516131</v>
      </c>
      <c r="G243" s="35">
        <v>2.4739053608612922</v>
      </c>
      <c r="H243" s="35">
        <f t="shared" si="9"/>
        <v>183.77582680683881</v>
      </c>
      <c r="I243" s="35">
        <f t="shared" si="10"/>
        <v>119.45428742444523</v>
      </c>
      <c r="J243" s="31">
        <f>(E243*(F243+G243)*(1+(SUM('Cadastro Institucional'!D$3:D$4))))</f>
        <v>312.418905571626</v>
      </c>
    </row>
    <row r="244" spans="1:10" ht="26.4" customHeight="1" x14ac:dyDescent="0.25">
      <c r="A244" s="76" t="s">
        <v>53</v>
      </c>
      <c r="B244" s="33" t="s">
        <v>553</v>
      </c>
      <c r="C244" s="61" t="s">
        <v>554</v>
      </c>
      <c r="D244" s="33" t="s">
        <v>125</v>
      </c>
      <c r="E244" s="34">
        <v>29</v>
      </c>
      <c r="F244" s="35">
        <v>28.55264858349544</v>
      </c>
      <c r="G244" s="35">
        <v>19.986854008446809</v>
      </c>
      <c r="H244" s="35">
        <f t="shared" si="9"/>
        <v>828.02680892136777</v>
      </c>
      <c r="I244" s="35">
        <f t="shared" si="10"/>
        <v>538.21742579888905</v>
      </c>
      <c r="J244" s="31">
        <f>(E244*(F244+G244)*(1+(SUM('Cadastro Institucional'!D$3:D$4))))</f>
        <v>1407.6455751663252</v>
      </c>
    </row>
    <row r="245" spans="1:10" x14ac:dyDescent="0.25">
      <c r="A245" s="76" t="s">
        <v>53</v>
      </c>
      <c r="B245" s="33" t="s">
        <v>555</v>
      </c>
      <c r="C245" s="61" t="s">
        <v>556</v>
      </c>
      <c r="D245" s="33" t="s">
        <v>125</v>
      </c>
      <c r="E245" s="34">
        <v>551</v>
      </c>
      <c r="F245" s="35">
        <v>1.232843203087022</v>
      </c>
      <c r="G245" s="35">
        <v>0.86299024216091569</v>
      </c>
      <c r="H245" s="35">
        <f t="shared" si="9"/>
        <v>679.29660490094909</v>
      </c>
      <c r="I245" s="35">
        <f t="shared" si="10"/>
        <v>441.54279318561692</v>
      </c>
      <c r="J245" s="31">
        <f>(E245*(F245+G245)*(1+(SUM('Cadastro Institucional'!D$3:D$4))))</f>
        <v>1154.8042283316138</v>
      </c>
    </row>
    <row r="246" spans="1:10" x14ac:dyDescent="0.25">
      <c r="A246" s="76" t="s">
        <v>53</v>
      </c>
      <c r="B246" s="33" t="s">
        <v>557</v>
      </c>
      <c r="C246" s="61" t="s">
        <v>558</v>
      </c>
      <c r="D246" s="33" t="s">
        <v>125</v>
      </c>
      <c r="E246" s="34">
        <v>29</v>
      </c>
      <c r="F246" s="35">
        <v>105.0382409030143</v>
      </c>
      <c r="G246" s="31">
        <v>73.52676863211002</v>
      </c>
      <c r="H246" s="31">
        <f t="shared" si="9"/>
        <v>3046.1089861874148</v>
      </c>
      <c r="I246" s="31">
        <f t="shared" si="10"/>
        <v>1979.9708410218198</v>
      </c>
      <c r="J246" s="31">
        <f>(E246*(F246+G246)*(1+(SUM('Cadastro Institucional'!D$3:D$4))))</f>
        <v>5178.3852765186057</v>
      </c>
    </row>
    <row r="247" spans="1:10" x14ac:dyDescent="0.25">
      <c r="A247" s="76" t="s">
        <v>53</v>
      </c>
      <c r="B247" s="33" t="s">
        <v>559</v>
      </c>
      <c r="C247" s="61" t="s">
        <v>560</v>
      </c>
      <c r="D247" s="33" t="s">
        <v>125</v>
      </c>
      <c r="E247" s="34">
        <v>221</v>
      </c>
      <c r="F247" s="35">
        <v>105.0382409030143</v>
      </c>
      <c r="G247" s="35">
        <v>73.52676863211002</v>
      </c>
      <c r="H247" s="35">
        <f t="shared" si="9"/>
        <v>23213.451239566159</v>
      </c>
      <c r="I247" s="35">
        <f t="shared" si="10"/>
        <v>15088.743305718004</v>
      </c>
      <c r="J247" s="31">
        <f>(E247*(F247+G247)*(1+(SUM('Cadastro Institucional'!D$3:D$4))))</f>
        <v>39462.867107262471</v>
      </c>
    </row>
    <row r="248" spans="1:10" x14ac:dyDescent="0.25">
      <c r="A248" s="76" t="s">
        <v>53</v>
      </c>
      <c r="B248" s="33" t="s">
        <v>561</v>
      </c>
      <c r="C248" s="61" t="s">
        <v>562</v>
      </c>
      <c r="D248" s="33" t="s">
        <v>125</v>
      </c>
      <c r="E248" s="34">
        <v>26</v>
      </c>
      <c r="F248" s="35">
        <v>121.5583398243804</v>
      </c>
      <c r="G248" s="35">
        <v>85.090837877066292</v>
      </c>
      <c r="H248" s="35">
        <f t="shared" si="9"/>
        <v>3160.5168354338903</v>
      </c>
      <c r="I248" s="35">
        <f t="shared" si="10"/>
        <v>2054.3359430320288</v>
      </c>
      <c r="J248" s="31">
        <f>(E248*(F248+G248)*(1+(SUM('Cadastro Institucional'!D$3:D$4))))</f>
        <v>5372.8786202376141</v>
      </c>
    </row>
    <row r="249" spans="1:10" ht="26.4" customHeight="1" x14ac:dyDescent="0.25">
      <c r="A249" s="76" t="s">
        <v>55</v>
      </c>
      <c r="B249" s="33" t="s">
        <v>563</v>
      </c>
      <c r="C249" s="61" t="s">
        <v>564</v>
      </c>
      <c r="D249" s="33" t="s">
        <v>120</v>
      </c>
      <c r="E249" s="34">
        <v>97.999999999999986</v>
      </c>
      <c r="F249" s="35">
        <v>95.833011653297874</v>
      </c>
      <c r="G249" s="35">
        <v>67.083108157308502</v>
      </c>
      <c r="H249" s="35">
        <f t="shared" si="9"/>
        <v>9391.6351420231895</v>
      </c>
      <c r="I249" s="35">
        <f t="shared" si="10"/>
        <v>6104.5628423150738</v>
      </c>
      <c r="J249" s="31">
        <f>(E249*(F249+G249)*(1+(SUM('Cadastro Institucional'!D$3:D$4))))</f>
        <v>15965.779741439423</v>
      </c>
    </row>
    <row r="250" spans="1:10" x14ac:dyDescent="0.25">
      <c r="A250" s="76" t="s">
        <v>55</v>
      </c>
      <c r="B250" s="33" t="s">
        <v>565</v>
      </c>
      <c r="C250" s="61" t="s">
        <v>566</v>
      </c>
      <c r="D250" s="33" t="s">
        <v>125</v>
      </c>
      <c r="E250" s="34">
        <v>208</v>
      </c>
      <c r="F250" s="35">
        <v>7.6436278591395403</v>
      </c>
      <c r="G250" s="35">
        <v>5.3505395013976784</v>
      </c>
      <c r="H250" s="35">
        <f t="shared" si="9"/>
        <v>1589.8745947010243</v>
      </c>
      <c r="I250" s="35">
        <f t="shared" si="10"/>
        <v>1033.4184865556658</v>
      </c>
      <c r="J250" s="31">
        <f>(E250*(F250+G250)*(1+(SUM('Cadastro Institucional'!D$3:D$4))))</f>
        <v>2702.7868109917417</v>
      </c>
    </row>
    <row r="251" spans="1:10" x14ac:dyDescent="0.25">
      <c r="A251" s="76" t="s">
        <v>55</v>
      </c>
      <c r="B251" s="33" t="s">
        <v>567</v>
      </c>
      <c r="C251" s="61" t="s">
        <v>568</v>
      </c>
      <c r="D251" s="33" t="s">
        <v>125</v>
      </c>
      <c r="E251" s="34">
        <v>26</v>
      </c>
      <c r="F251" s="35">
        <v>14.958497530789209</v>
      </c>
      <c r="G251" s="35">
        <v>10.470948271552439</v>
      </c>
      <c r="H251" s="35">
        <f t="shared" si="9"/>
        <v>388.92093580051943</v>
      </c>
      <c r="I251" s="35">
        <f t="shared" si="10"/>
        <v>252.79860827033764</v>
      </c>
      <c r="J251" s="31">
        <f>(E251*(F251+G251)*(1+(SUM('Cadastro Institucional'!D$3:D$4))))</f>
        <v>661.16559086088284</v>
      </c>
    </row>
    <row r="252" spans="1:10" ht="26.4" customHeight="1" x14ac:dyDescent="0.25">
      <c r="A252" s="76" t="s">
        <v>55</v>
      </c>
      <c r="B252" s="33" t="s">
        <v>569</v>
      </c>
      <c r="C252" s="61" t="s">
        <v>570</v>
      </c>
      <c r="D252" s="33" t="s">
        <v>125</v>
      </c>
      <c r="E252" s="34">
        <v>78</v>
      </c>
      <c r="F252" s="35">
        <v>27.533498202276839</v>
      </c>
      <c r="G252" s="35">
        <v>19.273448741593779</v>
      </c>
      <c r="H252" s="35">
        <f t="shared" si="9"/>
        <v>2147.6128597775933</v>
      </c>
      <c r="I252" s="35">
        <f t="shared" si="10"/>
        <v>1395.9483588554356</v>
      </c>
      <c r="J252" s="31">
        <f>(E252*(F252+G252)*(1+(SUM('Cadastro Institucional'!D$3:D$4))))</f>
        <v>3650.9418616219077</v>
      </c>
    </row>
    <row r="253" spans="1:10" ht="26.4" customHeight="1" x14ac:dyDescent="0.25">
      <c r="A253" s="76" t="s">
        <v>55</v>
      </c>
      <c r="B253" s="33" t="s">
        <v>571</v>
      </c>
      <c r="C253" s="61" t="s">
        <v>572</v>
      </c>
      <c r="D253" s="33" t="s">
        <v>125</v>
      </c>
      <c r="E253" s="34">
        <v>52</v>
      </c>
      <c r="F253" s="35">
        <v>40.76601524874421</v>
      </c>
      <c r="G253" s="35">
        <v>28.536210674120941</v>
      </c>
      <c r="H253" s="35">
        <f t="shared" si="9"/>
        <v>2119.8327929346988</v>
      </c>
      <c r="I253" s="35">
        <f t="shared" si="10"/>
        <v>1377.8913154075542</v>
      </c>
      <c r="J253" s="31">
        <f>(E253*(F253+G253)*(1+(SUM('Cadastro Institucional'!D$3:D$4))))</f>
        <v>3603.7157479889875</v>
      </c>
    </row>
    <row r="254" spans="1:10" ht="26.4" customHeight="1" x14ac:dyDescent="0.25">
      <c r="A254" s="76" t="s">
        <v>55</v>
      </c>
      <c r="B254" s="33" t="s">
        <v>573</v>
      </c>
      <c r="C254" s="61" t="s">
        <v>574</v>
      </c>
      <c r="D254" s="33" t="s">
        <v>125</v>
      </c>
      <c r="E254" s="34">
        <v>26</v>
      </c>
      <c r="F254" s="35">
        <v>8.0216997747528929</v>
      </c>
      <c r="G254" s="35">
        <v>5.615189842327025</v>
      </c>
      <c r="H254" s="35">
        <f t="shared" si="9"/>
        <v>208.56419414357521</v>
      </c>
      <c r="I254" s="35">
        <f t="shared" si="10"/>
        <v>135.56672619332389</v>
      </c>
      <c r="J254" s="31">
        <f>(E254*(F254+G254)*(1+(SUM('Cadastro Institucional'!D$3:D$4))))</f>
        <v>354.55913004407785</v>
      </c>
    </row>
    <row r="255" spans="1:10" ht="26.4" customHeight="1" x14ac:dyDescent="0.25">
      <c r="A255" s="76" t="s">
        <v>55</v>
      </c>
      <c r="B255" s="33" t="s">
        <v>575</v>
      </c>
      <c r="C255" s="61" t="s">
        <v>576</v>
      </c>
      <c r="D255" s="33" t="s">
        <v>125</v>
      </c>
      <c r="E255" s="34">
        <v>520</v>
      </c>
      <c r="F255" s="35">
        <v>37.889381108207829</v>
      </c>
      <c r="G255" s="35">
        <v>26.522566775745481</v>
      </c>
      <c r="H255" s="35">
        <f t="shared" si="9"/>
        <v>19702.478176268072</v>
      </c>
      <c r="I255" s="35">
        <f t="shared" si="10"/>
        <v>12806.610814574247</v>
      </c>
      <c r="J255" s="31">
        <f>(E255*(F255+G255)*(1+(SUM('Cadastro Institucional'!D$3:D$4))))</f>
        <v>33494.212899655715</v>
      </c>
    </row>
    <row r="256" spans="1:10" ht="26.4" customHeight="1" x14ac:dyDescent="0.25">
      <c r="A256" s="76" t="s">
        <v>55</v>
      </c>
      <c r="B256" s="33" t="s">
        <v>577</v>
      </c>
      <c r="C256" s="61" t="s">
        <v>578</v>
      </c>
      <c r="D256" s="33" t="s">
        <v>125</v>
      </c>
      <c r="E256" s="34">
        <v>52</v>
      </c>
      <c r="F256" s="35">
        <v>76.765036778885275</v>
      </c>
      <c r="G256" s="35">
        <v>53.735525745219689</v>
      </c>
      <c r="H256" s="35">
        <f t="shared" si="9"/>
        <v>3991.7819125020342</v>
      </c>
      <c r="I256" s="35">
        <f t="shared" si="10"/>
        <v>2594.6582431263223</v>
      </c>
      <c r="J256" s="31">
        <f>(E256*(F256+G256)*(1+(SUM('Cadastro Institucional'!D$3:D$4))))</f>
        <v>6786.0292512534579</v>
      </c>
    </row>
    <row r="257" spans="1:10" x14ac:dyDescent="0.25">
      <c r="A257" s="76" t="s">
        <v>55</v>
      </c>
      <c r="B257" s="33" t="s">
        <v>579</v>
      </c>
      <c r="C257" s="61" t="s">
        <v>580</v>
      </c>
      <c r="D257" s="33" t="s">
        <v>125</v>
      </c>
      <c r="E257" s="34">
        <v>39</v>
      </c>
      <c r="F257" s="35">
        <v>31.725165092772709</v>
      </c>
      <c r="G257" s="35">
        <v>22.207615564940902</v>
      </c>
      <c r="H257" s="35">
        <f t="shared" si="9"/>
        <v>1237.2814386181356</v>
      </c>
      <c r="I257" s="35">
        <f t="shared" si="10"/>
        <v>804.23293510178814</v>
      </c>
      <c r="J257" s="31">
        <f>(E257*(F257+G257)*(1+(SUM('Cadastro Institucional'!D$3:D$4))))</f>
        <v>2103.3784456508306</v>
      </c>
    </row>
    <row r="258" spans="1:10" x14ac:dyDescent="0.25">
      <c r="A258" s="76" t="s">
        <v>55</v>
      </c>
      <c r="B258" s="33" t="s">
        <v>581</v>
      </c>
      <c r="C258" s="61" t="s">
        <v>556</v>
      </c>
      <c r="D258" s="33" t="s">
        <v>125</v>
      </c>
      <c r="E258" s="34">
        <v>78</v>
      </c>
      <c r="F258" s="35">
        <v>1.232843203087022</v>
      </c>
      <c r="G258" s="35">
        <v>0.86299024216091569</v>
      </c>
      <c r="H258" s="35">
        <f t="shared" si="9"/>
        <v>96.161769840787713</v>
      </c>
      <c r="I258" s="35">
        <f t="shared" si="10"/>
        <v>62.505150396512015</v>
      </c>
      <c r="J258" s="31">
        <f>(E258*(F258+G258)*(1+(SUM('Cadastro Institucional'!D$3:D$4))))</f>
        <v>163.47500872933915</v>
      </c>
    </row>
    <row r="259" spans="1:10" x14ac:dyDescent="0.25">
      <c r="A259" s="76" t="s">
        <v>55</v>
      </c>
      <c r="B259" s="33" t="s">
        <v>582</v>
      </c>
      <c r="C259" s="61" t="s">
        <v>583</v>
      </c>
      <c r="D259" s="33" t="s">
        <v>125</v>
      </c>
      <c r="E259" s="34">
        <v>52</v>
      </c>
      <c r="F259" s="35">
        <v>1.8246079405687929</v>
      </c>
      <c r="G259" s="35">
        <v>1.2772255583981551</v>
      </c>
      <c r="H259" s="35">
        <f t="shared" si="9"/>
        <v>94.879612909577233</v>
      </c>
      <c r="I259" s="35">
        <f t="shared" si="10"/>
        <v>61.671748391225201</v>
      </c>
      <c r="J259" s="31">
        <f>(E259*(F259+G259)*(1+(SUM('Cadastro Institucional'!D$3:D$4))))</f>
        <v>161.2953419462813</v>
      </c>
    </row>
    <row r="260" spans="1:10" x14ac:dyDescent="0.25">
      <c r="A260" s="76" t="s">
        <v>55</v>
      </c>
      <c r="B260" s="33" t="s">
        <v>584</v>
      </c>
      <c r="C260" s="61" t="s">
        <v>585</v>
      </c>
      <c r="D260" s="33" t="s">
        <v>125</v>
      </c>
      <c r="E260" s="34">
        <v>78</v>
      </c>
      <c r="F260" s="35">
        <v>590.94284201304617</v>
      </c>
      <c r="G260" s="35">
        <v>413.65998940913232</v>
      </c>
      <c r="H260" s="35">
        <f t="shared" si="9"/>
        <v>46093.541677017602</v>
      </c>
      <c r="I260" s="35">
        <f t="shared" si="10"/>
        <v>29960.802090061443</v>
      </c>
      <c r="J260" s="31">
        <f>(E260*(F260+G260)*(1+(SUM('Cadastro Institucional'!D$3:D$4))))</f>
        <v>78359.020850929926</v>
      </c>
    </row>
    <row r="261" spans="1:10" x14ac:dyDescent="0.25">
      <c r="A261" s="76" t="s">
        <v>55</v>
      </c>
      <c r="B261" s="33" t="s">
        <v>586</v>
      </c>
      <c r="C261" s="61" t="s">
        <v>560</v>
      </c>
      <c r="D261" s="33" t="s">
        <v>125</v>
      </c>
      <c r="E261" s="34">
        <v>104</v>
      </c>
      <c r="F261" s="35">
        <v>105.0382409030143</v>
      </c>
      <c r="G261" s="35">
        <v>73.52676863211002</v>
      </c>
      <c r="H261" s="35">
        <f t="shared" si="9"/>
        <v>10923.977053913488</v>
      </c>
      <c r="I261" s="35">
        <f t="shared" si="10"/>
        <v>7100.5850850437673</v>
      </c>
      <c r="J261" s="31">
        <f>(E261*(F261+G261)*(1+(SUM('Cadastro Institucional'!D$3:D$4))))</f>
        <v>18570.760991652929</v>
      </c>
    </row>
    <row r="262" spans="1:10" x14ac:dyDescent="0.25">
      <c r="A262" s="76" t="s">
        <v>55</v>
      </c>
      <c r="B262" s="33" t="s">
        <v>587</v>
      </c>
      <c r="C262" s="61" t="s">
        <v>562</v>
      </c>
      <c r="D262" s="33" t="s">
        <v>125</v>
      </c>
      <c r="E262" s="34">
        <v>26</v>
      </c>
      <c r="F262" s="35">
        <v>105.0382409030143</v>
      </c>
      <c r="G262" s="31">
        <v>73.52676863211002</v>
      </c>
      <c r="H262" s="31">
        <f t="shared" si="9"/>
        <v>2730.994263478372</v>
      </c>
      <c r="I262" s="31">
        <f t="shared" si="10"/>
        <v>1775.1462712609418</v>
      </c>
      <c r="J262" s="31">
        <f>(E262*(F262+G262)*(1+(SUM('Cadastro Institucional'!D$3:D$4))))</f>
        <v>4642.6902479132323</v>
      </c>
    </row>
    <row r="263" spans="1:10" ht="26.4" customHeight="1" x14ac:dyDescent="0.25">
      <c r="A263" s="76" t="s">
        <v>57</v>
      </c>
      <c r="B263" s="33" t="s">
        <v>588</v>
      </c>
      <c r="C263" s="61" t="s">
        <v>589</v>
      </c>
      <c r="D263" s="33" t="s">
        <v>120</v>
      </c>
      <c r="E263" s="34">
        <v>11</v>
      </c>
      <c r="F263" s="35">
        <v>245.06999641973189</v>
      </c>
      <c r="G263" s="35">
        <v>171.54899749381229</v>
      </c>
      <c r="H263" s="35">
        <f t="shared" si="9"/>
        <v>2695.7699606170509</v>
      </c>
      <c r="I263" s="35">
        <f t="shared" si="10"/>
        <v>1752.250474401083</v>
      </c>
      <c r="J263" s="31">
        <f>(E263*(F263+G263)*(1+(SUM('Cadastro Institucional'!D$3:D$4))))</f>
        <v>4582.8089330489856</v>
      </c>
    </row>
    <row r="264" spans="1:10" ht="26.4" customHeight="1" x14ac:dyDescent="0.25">
      <c r="A264" s="76" t="s">
        <v>57</v>
      </c>
      <c r="B264" s="33" t="s">
        <v>590</v>
      </c>
      <c r="C264" s="61" t="s">
        <v>591</v>
      </c>
      <c r="D264" s="33" t="s">
        <v>120</v>
      </c>
      <c r="E264" s="34">
        <v>59</v>
      </c>
      <c r="F264" s="35">
        <v>439.85491577522532</v>
      </c>
      <c r="G264" s="35">
        <v>307.89844104265768</v>
      </c>
      <c r="H264" s="35">
        <f t="shared" si="9"/>
        <v>25951.440030738293</v>
      </c>
      <c r="I264" s="35">
        <f t="shared" si="10"/>
        <v>16868.43601997989</v>
      </c>
      <c r="J264" s="31">
        <f>(E264*(F264+G264)*(1+(SUM('Cadastro Institucional'!D$3:D$4))))</f>
        <v>44117.448052255102</v>
      </c>
    </row>
    <row r="265" spans="1:10" ht="26.4" customHeight="1" x14ac:dyDescent="0.25">
      <c r="A265" s="76" t="s">
        <v>57</v>
      </c>
      <c r="B265" s="33" t="s">
        <v>592</v>
      </c>
      <c r="C265" s="61" t="s">
        <v>593</v>
      </c>
      <c r="D265" s="33" t="s">
        <v>120</v>
      </c>
      <c r="E265" s="34">
        <v>8</v>
      </c>
      <c r="F265" s="35">
        <v>649.79976280298285</v>
      </c>
      <c r="G265" s="35">
        <v>454.85983396208798</v>
      </c>
      <c r="H265" s="35">
        <f t="shared" si="9"/>
        <v>5198.3981024238628</v>
      </c>
      <c r="I265" s="35">
        <f t="shared" si="10"/>
        <v>3378.9587665755112</v>
      </c>
      <c r="J265" s="31">
        <f>(E265*(F265+G265)*(1+(SUM('Cadastro Institucional'!D$3:D$4))))</f>
        <v>8837.2767741205662</v>
      </c>
    </row>
    <row r="266" spans="1:10" ht="26.4" customHeight="1" x14ac:dyDescent="0.25">
      <c r="A266" s="76" t="s">
        <v>57</v>
      </c>
      <c r="B266" s="33" t="s">
        <v>594</v>
      </c>
      <c r="C266" s="61" t="s">
        <v>595</v>
      </c>
      <c r="D266" s="33" t="s">
        <v>125</v>
      </c>
      <c r="E266" s="34">
        <v>42</v>
      </c>
      <c r="F266" s="35">
        <v>22.011346927009441</v>
      </c>
      <c r="G266" s="35">
        <v>15.407942848906609</v>
      </c>
      <c r="H266" s="35">
        <f t="shared" si="9"/>
        <v>924.47657093439648</v>
      </c>
      <c r="I266" s="35">
        <f t="shared" si="10"/>
        <v>600.90977110735776</v>
      </c>
      <c r="J266" s="31">
        <f>(E266*(F266+G266)*(1+(SUM('Cadastro Institucional'!D$3:D$4))))</f>
        <v>1571.6101705884741</v>
      </c>
    </row>
    <row r="267" spans="1:10" ht="26.4" customHeight="1" x14ac:dyDescent="0.25">
      <c r="A267" s="76" t="s">
        <v>57</v>
      </c>
      <c r="B267" s="33" t="s">
        <v>596</v>
      </c>
      <c r="C267" s="61" t="s">
        <v>597</v>
      </c>
      <c r="D267" s="33" t="s">
        <v>125</v>
      </c>
      <c r="E267" s="34">
        <v>59</v>
      </c>
      <c r="F267" s="35">
        <v>44.363714721902127</v>
      </c>
      <c r="G267" s="35">
        <v>31.054600305331491</v>
      </c>
      <c r="H267" s="35">
        <f t="shared" si="9"/>
        <v>2617.4591685922255</v>
      </c>
      <c r="I267" s="35">
        <f t="shared" si="10"/>
        <v>1701.3484595849466</v>
      </c>
      <c r="J267" s="31">
        <f>(E267*(F267+G267)*(1+(SUM('Cadastro Institucional'!D$3:D$4))))</f>
        <v>4449.6805866067834</v>
      </c>
    </row>
    <row r="268" spans="1:10" ht="26.4" customHeight="1" x14ac:dyDescent="0.25">
      <c r="A268" s="76" t="s">
        <v>57</v>
      </c>
      <c r="B268" s="33" t="s">
        <v>598</v>
      </c>
      <c r="C268" s="61" t="s">
        <v>599</v>
      </c>
      <c r="D268" s="33" t="s">
        <v>125</v>
      </c>
      <c r="E268" s="34">
        <v>7</v>
      </c>
      <c r="F268" s="35">
        <v>250.52633030586381</v>
      </c>
      <c r="G268" s="35">
        <v>175.36843121410459</v>
      </c>
      <c r="H268" s="35">
        <f t="shared" si="9"/>
        <v>1753.6843121410466</v>
      </c>
      <c r="I268" s="35">
        <f t="shared" si="10"/>
        <v>1139.8948028916802</v>
      </c>
      <c r="J268" s="31">
        <f>(E268*(F268+G268)*(1+(SUM('Cadastro Institucional'!D$3:D$4))))</f>
        <v>2981.2633306397784</v>
      </c>
    </row>
    <row r="269" spans="1:10" ht="26.4" customHeight="1" x14ac:dyDescent="0.25">
      <c r="A269" s="76" t="s">
        <v>57</v>
      </c>
      <c r="B269" s="33" t="s">
        <v>600</v>
      </c>
      <c r="C269" s="61" t="s">
        <v>572</v>
      </c>
      <c r="D269" s="33" t="s">
        <v>125</v>
      </c>
      <c r="E269" s="34">
        <v>6</v>
      </c>
      <c r="F269" s="35">
        <v>40.76601524874421</v>
      </c>
      <c r="G269" s="35">
        <v>28.536210674120941</v>
      </c>
      <c r="H269" s="35">
        <f t="shared" si="9"/>
        <v>244.59609149246526</v>
      </c>
      <c r="I269" s="35">
        <f t="shared" si="10"/>
        <v>158.98745947010244</v>
      </c>
      <c r="J269" s="31">
        <f>(E269*(F269+G269)*(1+(SUM('Cadastro Institucional'!D$3:D$4))))</f>
        <v>415.81335553719089</v>
      </c>
    </row>
    <row r="270" spans="1:10" x14ac:dyDescent="0.25">
      <c r="A270" s="76" t="s">
        <v>57</v>
      </c>
      <c r="B270" s="33" t="s">
        <v>601</v>
      </c>
      <c r="C270" s="61" t="s">
        <v>602</v>
      </c>
      <c r="D270" s="33" t="s">
        <v>125</v>
      </c>
      <c r="E270" s="34">
        <v>13</v>
      </c>
      <c r="F270" s="35">
        <v>39.697551139402123</v>
      </c>
      <c r="G270" s="35">
        <v>27.78828579758148</v>
      </c>
      <c r="H270" s="35">
        <f t="shared" si="9"/>
        <v>516.06816481222756</v>
      </c>
      <c r="I270" s="35">
        <f t="shared" si="10"/>
        <v>335.44430712794792</v>
      </c>
      <c r="J270" s="31">
        <f>(E270*(F270+G270)*(1+(SUM('Cadastro Institucional'!D$3:D$4))))</f>
        <v>877.31588018078685</v>
      </c>
    </row>
    <row r="271" spans="1:10" x14ac:dyDescent="0.25">
      <c r="A271" s="76" t="s">
        <v>57</v>
      </c>
      <c r="B271" s="33" t="s">
        <v>603</v>
      </c>
      <c r="C271" s="61" t="s">
        <v>604</v>
      </c>
      <c r="D271" s="33" t="s">
        <v>125</v>
      </c>
      <c r="E271" s="34">
        <v>43</v>
      </c>
      <c r="F271" s="35">
        <v>88.600331528520684</v>
      </c>
      <c r="G271" s="35">
        <v>62.020232069964472</v>
      </c>
      <c r="H271" s="35">
        <f t="shared" ref="H271:H334" si="11">F271*E271</f>
        <v>3809.8142557263895</v>
      </c>
      <c r="I271" s="35">
        <f t="shared" ref="I271:I334" si="12">(E271*F271)*0.65</f>
        <v>2476.3792662221531</v>
      </c>
      <c r="J271" s="31">
        <f>(E271*(F271+G271)*(1+(SUM('Cadastro Institucional'!D$3:D$4))))</f>
        <v>6476.6842347348611</v>
      </c>
    </row>
    <row r="272" spans="1:10" x14ac:dyDescent="0.25">
      <c r="A272" s="76" t="s">
        <v>57</v>
      </c>
      <c r="B272" s="33" t="s">
        <v>605</v>
      </c>
      <c r="C272" s="61" t="s">
        <v>606</v>
      </c>
      <c r="D272" s="33" t="s">
        <v>125</v>
      </c>
      <c r="E272" s="34">
        <v>5</v>
      </c>
      <c r="F272" s="35">
        <v>239.41815003949981</v>
      </c>
      <c r="G272" s="35">
        <v>167.5927050276498</v>
      </c>
      <c r="H272" s="35">
        <f t="shared" si="11"/>
        <v>1197.0907501974991</v>
      </c>
      <c r="I272" s="35">
        <f t="shared" si="12"/>
        <v>778.10898762837451</v>
      </c>
      <c r="J272" s="31">
        <f>(E272*(F272+G272)*(1+(SUM('Cadastro Institucional'!D$3:D$4))))</f>
        <v>2035.0542753357479</v>
      </c>
    </row>
    <row r="273" spans="1:10" x14ac:dyDescent="0.25">
      <c r="A273" s="76" t="s">
        <v>57</v>
      </c>
      <c r="B273" s="33" t="s">
        <v>607</v>
      </c>
      <c r="C273" s="61" t="s">
        <v>608</v>
      </c>
      <c r="D273" s="33" t="s">
        <v>125</v>
      </c>
      <c r="E273" s="34">
        <v>6</v>
      </c>
      <c r="F273" s="35">
        <v>61.477781060606183</v>
      </c>
      <c r="G273" s="35">
        <v>43.034446742424329</v>
      </c>
      <c r="H273" s="35">
        <f t="shared" si="11"/>
        <v>368.86668636363709</v>
      </c>
      <c r="I273" s="35">
        <f t="shared" si="12"/>
        <v>239.76334613636411</v>
      </c>
      <c r="J273" s="31">
        <f>(E273*(F273+G273)*(1+(SUM('Cadastro Institucional'!D$3:D$4))))</f>
        <v>627.0733668181831</v>
      </c>
    </row>
    <row r="274" spans="1:10" x14ac:dyDescent="0.25">
      <c r="A274" s="76" t="s">
        <v>57</v>
      </c>
      <c r="B274" s="33" t="s">
        <v>609</v>
      </c>
      <c r="C274" s="61" t="s">
        <v>610</v>
      </c>
      <c r="D274" s="33" t="s">
        <v>125</v>
      </c>
      <c r="E274" s="34">
        <v>6</v>
      </c>
      <c r="F274" s="35">
        <v>291.11537502228231</v>
      </c>
      <c r="G274" s="35">
        <v>203.78076251559759</v>
      </c>
      <c r="H274" s="35">
        <f t="shared" si="11"/>
        <v>1746.692250133694</v>
      </c>
      <c r="I274" s="35">
        <f t="shared" si="12"/>
        <v>1135.349962586901</v>
      </c>
      <c r="J274" s="31">
        <f>(E274*(F274+G274)*(1+(SUM('Cadastro Institucional'!D$3:D$4))))</f>
        <v>2969.3768252272794</v>
      </c>
    </row>
    <row r="275" spans="1:10" x14ac:dyDescent="0.25">
      <c r="A275" s="76" t="s">
        <v>57</v>
      </c>
      <c r="B275" s="33" t="s">
        <v>611</v>
      </c>
      <c r="C275" s="61" t="s">
        <v>612</v>
      </c>
      <c r="D275" s="33" t="s">
        <v>125</v>
      </c>
      <c r="E275" s="34">
        <v>1</v>
      </c>
      <c r="F275" s="35">
        <v>65.351999045261834</v>
      </c>
      <c r="G275" s="35">
        <v>45.746399331683278</v>
      </c>
      <c r="H275" s="35">
        <f t="shared" si="11"/>
        <v>65.351999045261834</v>
      </c>
      <c r="I275" s="35">
        <f t="shared" si="12"/>
        <v>42.478799379420195</v>
      </c>
      <c r="J275" s="31">
        <f>(E275*(F275+G275)*(1+(SUM('Cadastro Institucional'!D$3:D$4))))</f>
        <v>111.09839837694511</v>
      </c>
    </row>
    <row r="276" spans="1:10" x14ac:dyDescent="0.25">
      <c r="A276" s="76" t="s">
        <v>57</v>
      </c>
      <c r="B276" s="33" t="s">
        <v>613</v>
      </c>
      <c r="C276" s="61" t="s">
        <v>614</v>
      </c>
      <c r="D276" s="33" t="s">
        <v>125</v>
      </c>
      <c r="E276" s="34">
        <v>26</v>
      </c>
      <c r="F276" s="35">
        <v>106.3675088824921</v>
      </c>
      <c r="G276" s="35">
        <v>74.457256217744472</v>
      </c>
      <c r="H276" s="35">
        <f t="shared" si="11"/>
        <v>2765.5552309447949</v>
      </c>
      <c r="I276" s="35">
        <f t="shared" si="12"/>
        <v>1797.6109001141167</v>
      </c>
      <c r="J276" s="31">
        <f>(E276*(F276+G276)*(1+(SUM('Cadastro Institucional'!D$3:D$4))))</f>
        <v>4701.4438926061503</v>
      </c>
    </row>
    <row r="277" spans="1:10" x14ac:dyDescent="0.25">
      <c r="A277" s="76" t="s">
        <v>57</v>
      </c>
      <c r="B277" s="33" t="s">
        <v>615</v>
      </c>
      <c r="C277" s="61" t="s">
        <v>616</v>
      </c>
      <c r="D277" s="33" t="s">
        <v>125</v>
      </c>
      <c r="E277" s="34">
        <v>7</v>
      </c>
      <c r="F277" s="35">
        <v>275.35884986718008</v>
      </c>
      <c r="G277" s="35">
        <v>192.75119490702599</v>
      </c>
      <c r="H277" s="35">
        <f t="shared" si="11"/>
        <v>1927.5119490702605</v>
      </c>
      <c r="I277" s="35">
        <f t="shared" si="12"/>
        <v>1252.8827668956694</v>
      </c>
      <c r="J277" s="31">
        <f>(E277*(F277+G277)*(1+(SUM('Cadastro Institucional'!D$3:D$4))))</f>
        <v>3276.7703134194426</v>
      </c>
    </row>
    <row r="278" spans="1:10" x14ac:dyDescent="0.25">
      <c r="A278" s="76" t="s">
        <v>57</v>
      </c>
      <c r="B278" s="33" t="s">
        <v>617</v>
      </c>
      <c r="C278" s="61" t="s">
        <v>618</v>
      </c>
      <c r="D278" s="33" t="s">
        <v>125</v>
      </c>
      <c r="E278" s="34">
        <v>3</v>
      </c>
      <c r="F278" s="35">
        <v>65.587258404229601</v>
      </c>
      <c r="G278" s="31">
        <v>45.911080882960718</v>
      </c>
      <c r="H278" s="31">
        <f t="shared" si="11"/>
        <v>196.7617752126888</v>
      </c>
      <c r="I278" s="31">
        <f t="shared" si="12"/>
        <v>127.89515388824773</v>
      </c>
      <c r="J278" s="31">
        <f>(E278*(F278+G278)*(1+(SUM('Cadastro Institucional'!D$3:D$4))))</f>
        <v>334.49501786157094</v>
      </c>
    </row>
    <row r="279" spans="1:10" ht="26.4" customHeight="1" x14ac:dyDescent="0.25">
      <c r="A279" s="76" t="s">
        <v>57</v>
      </c>
      <c r="B279" s="33" t="s">
        <v>619</v>
      </c>
      <c r="C279" s="61" t="s">
        <v>620</v>
      </c>
      <c r="D279" s="33" t="s">
        <v>125</v>
      </c>
      <c r="E279" s="34">
        <v>1</v>
      </c>
      <c r="F279" s="35">
        <v>63.779088373035293</v>
      </c>
      <c r="G279" s="35">
        <v>44.645361861124712</v>
      </c>
      <c r="H279" s="35">
        <f t="shared" si="11"/>
        <v>63.779088373035293</v>
      </c>
      <c r="I279" s="35">
        <f t="shared" si="12"/>
        <v>41.456407442472944</v>
      </c>
      <c r="J279" s="31">
        <f>(E279*(F279+G279)*(1+(SUM('Cadastro Institucional'!D$3:D$4))))</f>
        <v>108.42445023416001</v>
      </c>
    </row>
    <row r="280" spans="1:10" ht="26.4" customHeight="1" x14ac:dyDescent="0.25">
      <c r="A280" s="76" t="s">
        <v>57</v>
      </c>
      <c r="B280" s="33" t="s">
        <v>621</v>
      </c>
      <c r="C280" s="61" t="s">
        <v>622</v>
      </c>
      <c r="D280" s="33" t="s">
        <v>125</v>
      </c>
      <c r="E280" s="34">
        <v>1</v>
      </c>
      <c r="F280" s="35">
        <v>69.614546200980541</v>
      </c>
      <c r="G280" s="35">
        <v>48.730182340686383</v>
      </c>
      <c r="H280" s="35">
        <f t="shared" si="11"/>
        <v>69.614546200980541</v>
      </c>
      <c r="I280" s="35">
        <f t="shared" si="12"/>
        <v>45.249455030637357</v>
      </c>
      <c r="J280" s="31">
        <f>(E280*(F280+G280)*(1+(SUM('Cadastro Institucional'!D$3:D$4))))</f>
        <v>118.34472854166692</v>
      </c>
    </row>
    <row r="281" spans="1:10" ht="26.4" customHeight="1" x14ac:dyDescent="0.25">
      <c r="A281" s="76" t="s">
        <v>57</v>
      </c>
      <c r="B281" s="33" t="s">
        <v>623</v>
      </c>
      <c r="C281" s="61" t="s">
        <v>624</v>
      </c>
      <c r="D281" s="33" t="s">
        <v>125</v>
      </c>
      <c r="E281" s="34">
        <v>1</v>
      </c>
      <c r="F281" s="35">
        <v>116.2571140511062</v>
      </c>
      <c r="G281" s="35">
        <v>81.379979835774321</v>
      </c>
      <c r="H281" s="35">
        <f t="shared" si="11"/>
        <v>116.2571140511062</v>
      </c>
      <c r="I281" s="35">
        <f t="shared" si="12"/>
        <v>75.567124133219039</v>
      </c>
      <c r="J281" s="31">
        <f>(E281*(F281+G281)*(1+(SUM('Cadastro Institucional'!D$3:D$4))))</f>
        <v>197.63709388688051</v>
      </c>
    </row>
    <row r="282" spans="1:10" ht="26.4" customHeight="1" x14ac:dyDescent="0.25">
      <c r="A282" s="76" t="s">
        <v>57</v>
      </c>
      <c r="B282" s="33" t="s">
        <v>625</v>
      </c>
      <c r="C282" s="61" t="s">
        <v>626</v>
      </c>
      <c r="D282" s="33" t="s">
        <v>125</v>
      </c>
      <c r="E282" s="34">
        <v>27</v>
      </c>
      <c r="F282" s="35">
        <v>79.426860319715757</v>
      </c>
      <c r="G282" s="35">
        <v>55.59880222380103</v>
      </c>
      <c r="H282" s="35">
        <f t="shared" si="11"/>
        <v>2144.5252286323253</v>
      </c>
      <c r="I282" s="35">
        <f t="shared" si="12"/>
        <v>1393.9413986110114</v>
      </c>
      <c r="J282" s="31">
        <f>(E282*(F282+G282)*(1+(SUM('Cadastro Institucional'!D$3:D$4))))</f>
        <v>3645.6928886749529</v>
      </c>
    </row>
    <row r="283" spans="1:10" ht="26.4" customHeight="1" x14ac:dyDescent="0.25">
      <c r="A283" s="76" t="s">
        <v>57</v>
      </c>
      <c r="B283" s="33" t="s">
        <v>627</v>
      </c>
      <c r="C283" s="61" t="s">
        <v>628</v>
      </c>
      <c r="D283" s="33" t="s">
        <v>125</v>
      </c>
      <c r="E283" s="34">
        <v>4</v>
      </c>
      <c r="F283" s="35">
        <v>123.28432030870221</v>
      </c>
      <c r="G283" s="35">
        <v>86.299024216091567</v>
      </c>
      <c r="H283" s="35">
        <f t="shared" si="11"/>
        <v>493.13728123480882</v>
      </c>
      <c r="I283" s="35">
        <f t="shared" si="12"/>
        <v>320.53923280262575</v>
      </c>
      <c r="J283" s="31">
        <f>(E283*(F283+G283)*(1+(SUM('Cadastro Institucional'!D$3:D$4))))</f>
        <v>838.33337809917509</v>
      </c>
    </row>
    <row r="284" spans="1:10" ht="26.4" customHeight="1" x14ac:dyDescent="0.25">
      <c r="A284" s="76" t="s">
        <v>57</v>
      </c>
      <c r="B284" s="33" t="s">
        <v>629</v>
      </c>
      <c r="C284" s="61" t="s">
        <v>578</v>
      </c>
      <c r="D284" s="33" t="s">
        <v>125</v>
      </c>
      <c r="E284" s="34">
        <v>2</v>
      </c>
      <c r="F284" s="35">
        <v>76.765036778885275</v>
      </c>
      <c r="G284" s="35">
        <v>53.735525745219689</v>
      </c>
      <c r="H284" s="35">
        <f t="shared" si="11"/>
        <v>153.53007355777055</v>
      </c>
      <c r="I284" s="35">
        <f t="shared" si="12"/>
        <v>99.79454781255086</v>
      </c>
      <c r="J284" s="31">
        <f>(E284*(F284+G284)*(1+(SUM('Cadastro Institucional'!D$3:D$4))))</f>
        <v>261.00112504820993</v>
      </c>
    </row>
    <row r="285" spans="1:10" ht="26.4" customHeight="1" x14ac:dyDescent="0.25">
      <c r="A285" s="76" t="s">
        <v>57</v>
      </c>
      <c r="B285" s="33" t="s">
        <v>630</v>
      </c>
      <c r="C285" s="61" t="s">
        <v>631</v>
      </c>
      <c r="D285" s="33" t="s">
        <v>125</v>
      </c>
      <c r="E285" s="34">
        <v>16</v>
      </c>
      <c r="F285" s="35">
        <v>328.1828606617654</v>
      </c>
      <c r="G285" s="35">
        <v>229.72800246323581</v>
      </c>
      <c r="H285" s="35">
        <f t="shared" si="11"/>
        <v>5250.9257705882465</v>
      </c>
      <c r="I285" s="35">
        <f t="shared" si="12"/>
        <v>3413.1017508823602</v>
      </c>
      <c r="J285" s="31">
        <f>(E285*(F285+G285)*(1+(SUM('Cadastro Institucional'!D$3:D$4))))</f>
        <v>8926.5738100000199</v>
      </c>
    </row>
    <row r="286" spans="1:10" ht="26.4" customHeight="1" x14ac:dyDescent="0.25">
      <c r="A286" s="76" t="s">
        <v>57</v>
      </c>
      <c r="B286" s="33" t="s">
        <v>632</v>
      </c>
      <c r="C286" s="61" t="s">
        <v>633</v>
      </c>
      <c r="D286" s="33" t="s">
        <v>125</v>
      </c>
      <c r="E286" s="34">
        <v>12</v>
      </c>
      <c r="F286" s="35">
        <v>509.90394879679252</v>
      </c>
      <c r="G286" s="35">
        <v>356.93276415775472</v>
      </c>
      <c r="H286" s="35">
        <f t="shared" si="11"/>
        <v>6118.8473855615102</v>
      </c>
      <c r="I286" s="35">
        <f t="shared" si="12"/>
        <v>3977.2508006149819</v>
      </c>
      <c r="J286" s="31">
        <f>(E286*(F286+G286)*(1+(SUM('Cadastro Institucional'!D$3:D$4))))</f>
        <v>10402.040555454567</v>
      </c>
    </row>
    <row r="287" spans="1:10" ht="26.4" customHeight="1" x14ac:dyDescent="0.25">
      <c r="A287" s="76" t="s">
        <v>57</v>
      </c>
      <c r="B287" s="33" t="s">
        <v>634</v>
      </c>
      <c r="C287" s="61" t="s">
        <v>635</v>
      </c>
      <c r="D287" s="33" t="s">
        <v>125</v>
      </c>
      <c r="E287" s="34">
        <v>1</v>
      </c>
      <c r="F287" s="35">
        <v>50.464381779695451</v>
      </c>
      <c r="G287" s="35">
        <v>35.325067245786812</v>
      </c>
      <c r="H287" s="35">
        <f t="shared" si="11"/>
        <v>50.464381779695451</v>
      </c>
      <c r="I287" s="35">
        <f t="shared" si="12"/>
        <v>32.801848156802045</v>
      </c>
      <c r="J287" s="31">
        <f>(E287*(F287+G287)*(1+(SUM('Cadastro Institucional'!D$3:D$4))))</f>
        <v>85.78944902548227</v>
      </c>
    </row>
    <row r="288" spans="1:10" ht="26.4" customHeight="1" x14ac:dyDescent="0.25">
      <c r="A288" s="76" t="s">
        <v>57</v>
      </c>
      <c r="B288" s="33" t="s">
        <v>636</v>
      </c>
      <c r="C288" s="61" t="s">
        <v>637</v>
      </c>
      <c r="D288" s="33" t="s">
        <v>125</v>
      </c>
      <c r="E288" s="34">
        <v>52</v>
      </c>
      <c r="F288" s="35">
        <v>170.6254993072439</v>
      </c>
      <c r="G288" s="35">
        <v>119.4378495150707</v>
      </c>
      <c r="H288" s="35">
        <f t="shared" si="11"/>
        <v>8872.5259639766828</v>
      </c>
      <c r="I288" s="35">
        <f t="shared" si="12"/>
        <v>5767.1418765848439</v>
      </c>
      <c r="J288" s="31">
        <f>(E288*(F288+G288)*(1+(SUM('Cadastro Institucional'!D$3:D$4))))</f>
        <v>15083.294138760359</v>
      </c>
    </row>
    <row r="289" spans="1:10" x14ac:dyDescent="0.25">
      <c r="A289" s="76" t="s">
        <v>57</v>
      </c>
      <c r="B289" s="33" t="s">
        <v>638</v>
      </c>
      <c r="C289" s="61" t="s">
        <v>639</v>
      </c>
      <c r="D289" s="33" t="s">
        <v>125</v>
      </c>
      <c r="E289" s="34">
        <v>22</v>
      </c>
      <c r="F289" s="35">
        <v>207.28203721236471</v>
      </c>
      <c r="G289" s="35">
        <v>145.09742604865531</v>
      </c>
      <c r="H289" s="35">
        <f t="shared" si="11"/>
        <v>4560.204818672024</v>
      </c>
      <c r="I289" s="35">
        <f t="shared" si="12"/>
        <v>2964.1331321368157</v>
      </c>
      <c r="J289" s="31">
        <f>(E289*(F289+G289)*(1+(SUM('Cadastro Institucional'!D$3:D$4))))</f>
        <v>7752.3481917424406</v>
      </c>
    </row>
    <row r="290" spans="1:10" x14ac:dyDescent="0.25">
      <c r="A290" s="76" t="s">
        <v>57</v>
      </c>
      <c r="B290" s="33" t="s">
        <v>640</v>
      </c>
      <c r="C290" s="61" t="s">
        <v>641</v>
      </c>
      <c r="D290" s="33" t="s">
        <v>125</v>
      </c>
      <c r="E290" s="34">
        <v>6</v>
      </c>
      <c r="F290" s="35">
        <v>272.54053742910452</v>
      </c>
      <c r="G290" s="35">
        <v>190.77837620037309</v>
      </c>
      <c r="H290" s="35">
        <f t="shared" si="11"/>
        <v>1635.2432245746272</v>
      </c>
      <c r="I290" s="35">
        <f t="shared" si="12"/>
        <v>1062.9080959735077</v>
      </c>
      <c r="J290" s="31">
        <f>(E290*(F290+G290)*(1+(SUM('Cadastro Institucional'!D$3:D$4))))</f>
        <v>2779.9134817768654</v>
      </c>
    </row>
    <row r="291" spans="1:10" ht="26.4" customHeight="1" x14ac:dyDescent="0.25">
      <c r="A291" s="76" t="s">
        <v>57</v>
      </c>
      <c r="B291" s="33" t="s">
        <v>642</v>
      </c>
      <c r="C291" s="61" t="s">
        <v>526</v>
      </c>
      <c r="D291" s="33" t="s">
        <v>120</v>
      </c>
      <c r="E291" s="34">
        <v>159.5</v>
      </c>
      <c r="F291" s="35">
        <v>33.360737075534828</v>
      </c>
      <c r="G291" s="35">
        <v>23.352515952874381</v>
      </c>
      <c r="H291" s="35">
        <f t="shared" si="11"/>
        <v>5321.0375635478049</v>
      </c>
      <c r="I291" s="35">
        <f t="shared" si="12"/>
        <v>3458.6744163060735</v>
      </c>
      <c r="J291" s="31">
        <f>(E291*(F291+G291)*(1+(SUM('Cadastro Institucional'!D$3:D$4))))</f>
        <v>9045.7638580312687</v>
      </c>
    </row>
    <row r="292" spans="1:10" ht="26.4" customHeight="1" x14ac:dyDescent="0.25">
      <c r="A292" s="76" t="s">
        <v>57</v>
      </c>
      <c r="B292" s="33" t="s">
        <v>643</v>
      </c>
      <c r="C292" s="61" t="s">
        <v>528</v>
      </c>
      <c r="D292" s="33" t="s">
        <v>120</v>
      </c>
      <c r="E292" s="34">
        <v>31</v>
      </c>
      <c r="F292" s="35">
        <v>96.078922777540313</v>
      </c>
      <c r="G292" s="35">
        <v>67.255245944278215</v>
      </c>
      <c r="H292" s="35">
        <f t="shared" si="11"/>
        <v>2978.4466061037497</v>
      </c>
      <c r="I292" s="35">
        <f t="shared" si="12"/>
        <v>1935.9902939674373</v>
      </c>
      <c r="J292" s="31">
        <f>(E292*(F292+G292)*(1+(SUM('Cadastro Institucional'!D$3:D$4))))</f>
        <v>5063.3592303763744</v>
      </c>
    </row>
    <row r="293" spans="1:10" ht="26.4" customHeight="1" x14ac:dyDescent="0.25">
      <c r="A293" s="76" t="s">
        <v>57</v>
      </c>
      <c r="B293" s="33" t="s">
        <v>644</v>
      </c>
      <c r="C293" s="61" t="s">
        <v>645</v>
      </c>
      <c r="D293" s="33" t="s">
        <v>120</v>
      </c>
      <c r="E293" s="34">
        <v>87</v>
      </c>
      <c r="F293" s="35">
        <v>119.7994835213096</v>
      </c>
      <c r="G293" s="35">
        <v>83.859638464916713</v>
      </c>
      <c r="H293" s="35">
        <f t="shared" si="11"/>
        <v>10422.555066353934</v>
      </c>
      <c r="I293" s="35">
        <f t="shared" si="12"/>
        <v>6774.6607931300578</v>
      </c>
      <c r="J293" s="31">
        <f>(E293*(F293+G293)*(1+(SUM('Cadastro Institucional'!D$3:D$4))))</f>
        <v>17718.343612801687</v>
      </c>
    </row>
    <row r="294" spans="1:10" x14ac:dyDescent="0.25">
      <c r="A294" s="76" t="s">
        <v>57</v>
      </c>
      <c r="B294" s="33" t="s">
        <v>646</v>
      </c>
      <c r="C294" s="61" t="s">
        <v>530</v>
      </c>
      <c r="D294" s="33" t="s">
        <v>125</v>
      </c>
      <c r="E294" s="34">
        <v>79.750000000000014</v>
      </c>
      <c r="F294" s="35">
        <v>1.1670915655890479</v>
      </c>
      <c r="G294" s="31">
        <v>0.81696409591233354</v>
      </c>
      <c r="H294" s="31">
        <f t="shared" si="11"/>
        <v>93.075552355726586</v>
      </c>
      <c r="I294" s="31">
        <f t="shared" si="12"/>
        <v>60.499109031222282</v>
      </c>
      <c r="J294" s="31">
        <f>(E294*(F294+G294)*(1+(SUM('Cadastro Institucional'!D$3:D$4))))</f>
        <v>158.22843900473518</v>
      </c>
    </row>
    <row r="295" spans="1:10" x14ac:dyDescent="0.25">
      <c r="A295" s="76" t="s">
        <v>57</v>
      </c>
      <c r="B295" s="33" t="s">
        <v>647</v>
      </c>
      <c r="C295" s="61" t="s">
        <v>648</v>
      </c>
      <c r="D295" s="33" t="s">
        <v>125</v>
      </c>
      <c r="E295" s="34">
        <v>15.5</v>
      </c>
      <c r="F295" s="35">
        <v>3.5834642436396118</v>
      </c>
      <c r="G295" s="35">
        <v>2.5084249705477291</v>
      </c>
      <c r="H295" s="35">
        <f t="shared" si="11"/>
        <v>55.543695776413983</v>
      </c>
      <c r="I295" s="35">
        <f t="shared" si="12"/>
        <v>36.103402254669092</v>
      </c>
      <c r="J295" s="31">
        <f>(E295*(F295+G295)*(1+(SUM('Cadastro Institucional'!D$3:D$4))))</f>
        <v>94.42428281990378</v>
      </c>
    </row>
    <row r="296" spans="1:10" x14ac:dyDescent="0.25">
      <c r="A296" s="76" t="s">
        <v>57</v>
      </c>
      <c r="B296" s="33" t="s">
        <v>649</v>
      </c>
      <c r="C296" s="61" t="s">
        <v>650</v>
      </c>
      <c r="D296" s="33" t="s">
        <v>125</v>
      </c>
      <c r="E296" s="34">
        <v>43.5</v>
      </c>
      <c r="F296" s="35">
        <v>8.6299024216091578</v>
      </c>
      <c r="G296" s="35">
        <v>6.0409316951264103</v>
      </c>
      <c r="H296" s="35">
        <f t="shared" si="11"/>
        <v>375.40075533999834</v>
      </c>
      <c r="I296" s="35">
        <f t="shared" si="12"/>
        <v>244.01049097099892</v>
      </c>
      <c r="J296" s="31">
        <f>(E296*(F296+G296)*(1+(SUM('Cadastro Institucional'!D$3:D$4))))</f>
        <v>638.18128407799725</v>
      </c>
    </row>
    <row r="297" spans="1:10" x14ac:dyDescent="0.25">
      <c r="A297" s="76" t="s">
        <v>57</v>
      </c>
      <c r="B297" s="33" t="s">
        <v>651</v>
      </c>
      <c r="C297" s="61" t="s">
        <v>532</v>
      </c>
      <c r="D297" s="33" t="s">
        <v>125</v>
      </c>
      <c r="E297" s="34">
        <v>115</v>
      </c>
      <c r="F297" s="35">
        <v>0.781786969850917</v>
      </c>
      <c r="G297" s="35">
        <v>0.54725087889564183</v>
      </c>
      <c r="H297" s="35">
        <f t="shared" si="11"/>
        <v>89.905501532855453</v>
      </c>
      <c r="I297" s="35">
        <f t="shared" si="12"/>
        <v>58.438575996356043</v>
      </c>
      <c r="J297" s="31">
        <f>(E297*(F297+G297)*(1+(SUM('Cadastro Institucional'!D$3:D$4))))</f>
        <v>152.83935260585426</v>
      </c>
    </row>
    <row r="298" spans="1:10" x14ac:dyDescent="0.25">
      <c r="A298" s="76" t="s">
        <v>57</v>
      </c>
      <c r="B298" s="33" t="s">
        <v>652</v>
      </c>
      <c r="C298" s="61" t="s">
        <v>534</v>
      </c>
      <c r="D298" s="33" t="s">
        <v>125</v>
      </c>
      <c r="E298" s="34">
        <v>1</v>
      </c>
      <c r="F298" s="35">
        <v>4.0437257061254339</v>
      </c>
      <c r="G298" s="35">
        <v>2.8306079942878042</v>
      </c>
      <c r="H298" s="35">
        <f t="shared" si="11"/>
        <v>4.0437257061254339</v>
      </c>
      <c r="I298" s="35">
        <f t="shared" si="12"/>
        <v>2.628421708981532</v>
      </c>
      <c r="J298" s="31">
        <f>(E298*(F298+G298)*(1+(SUM('Cadastro Institucional'!D$3:D$4))))</f>
        <v>6.8743337004132385</v>
      </c>
    </row>
    <row r="299" spans="1:10" x14ac:dyDescent="0.25">
      <c r="A299" s="76" t="s">
        <v>57</v>
      </c>
      <c r="B299" s="33" t="s">
        <v>653</v>
      </c>
      <c r="C299" s="61" t="s">
        <v>654</v>
      </c>
      <c r="D299" s="33" t="s">
        <v>125</v>
      </c>
      <c r="E299" s="34">
        <v>156</v>
      </c>
      <c r="F299" s="35">
        <v>12.081863390252821</v>
      </c>
      <c r="G299" s="35">
        <v>8.4573043731769744</v>
      </c>
      <c r="H299" s="35">
        <f t="shared" si="11"/>
        <v>1884.7706888794401</v>
      </c>
      <c r="I299" s="35">
        <f t="shared" si="12"/>
        <v>1225.1009477716361</v>
      </c>
      <c r="J299" s="31">
        <f>(E299*(F299+G299)*(1+(SUM('Cadastro Institucional'!D$3:D$4))))</f>
        <v>3204.1101710950479</v>
      </c>
    </row>
    <row r="300" spans="1:10" x14ac:dyDescent="0.25">
      <c r="A300" s="76" t="s">
        <v>57</v>
      </c>
      <c r="B300" s="33" t="s">
        <v>655</v>
      </c>
      <c r="C300" s="61" t="s">
        <v>656</v>
      </c>
      <c r="D300" s="33" t="s">
        <v>125</v>
      </c>
      <c r="E300" s="34">
        <v>26</v>
      </c>
      <c r="F300" s="35">
        <v>3.2547060561497392</v>
      </c>
      <c r="G300" s="35">
        <v>2.2782942393048171</v>
      </c>
      <c r="H300" s="35">
        <f t="shared" si="11"/>
        <v>84.622357459893223</v>
      </c>
      <c r="I300" s="35">
        <f t="shared" si="12"/>
        <v>55.004532348930596</v>
      </c>
      <c r="J300" s="31">
        <f>(E300*(F300+G300)*(1+(SUM('Cadastro Institucional'!D$3:D$4))))</f>
        <v>143.85800768181846</v>
      </c>
    </row>
    <row r="301" spans="1:10" x14ac:dyDescent="0.25">
      <c r="A301" s="76" t="s">
        <v>57</v>
      </c>
      <c r="B301" s="33" t="s">
        <v>657</v>
      </c>
      <c r="C301" s="61" t="s">
        <v>544</v>
      </c>
      <c r="D301" s="33" t="s">
        <v>125</v>
      </c>
      <c r="E301" s="34">
        <v>1</v>
      </c>
      <c r="F301" s="35">
        <v>2.186241946807653</v>
      </c>
      <c r="G301" s="35">
        <v>1.530369362765357</v>
      </c>
      <c r="H301" s="35">
        <f t="shared" si="11"/>
        <v>2.186241946807653</v>
      </c>
      <c r="I301" s="35">
        <f t="shared" si="12"/>
        <v>1.4210572654249745</v>
      </c>
      <c r="J301" s="31">
        <f>(E301*(F301+G301)*(1+(SUM('Cadastro Institucional'!D$3:D$4))))</f>
        <v>3.7166113095730102</v>
      </c>
    </row>
    <row r="302" spans="1:10" x14ac:dyDescent="0.25">
      <c r="A302" s="76" t="s">
        <v>57</v>
      </c>
      <c r="B302" s="33" t="s">
        <v>658</v>
      </c>
      <c r="C302" s="61" t="s">
        <v>659</v>
      </c>
      <c r="D302" s="33" t="s">
        <v>125</v>
      </c>
      <c r="E302" s="34">
        <v>3</v>
      </c>
      <c r="F302" s="35">
        <v>6.525850021673973</v>
      </c>
      <c r="G302" s="35">
        <v>4.5680950151717807</v>
      </c>
      <c r="H302" s="35">
        <f t="shared" si="11"/>
        <v>19.577550065021917</v>
      </c>
      <c r="I302" s="35">
        <f t="shared" si="12"/>
        <v>12.725407542264247</v>
      </c>
      <c r="J302" s="31">
        <f>(E302*(F302+G302)*(1+(SUM('Cadastro Institucional'!D$3:D$4))))</f>
        <v>33.281835110537259</v>
      </c>
    </row>
    <row r="303" spans="1:10" x14ac:dyDescent="0.25">
      <c r="A303" s="76" t="s">
        <v>57</v>
      </c>
      <c r="B303" s="33" t="s">
        <v>660</v>
      </c>
      <c r="C303" s="61" t="s">
        <v>661</v>
      </c>
      <c r="D303" s="33" t="s">
        <v>125</v>
      </c>
      <c r="E303" s="34">
        <v>52</v>
      </c>
      <c r="F303" s="35">
        <v>18.952909508791159</v>
      </c>
      <c r="G303" s="35">
        <v>13.26703665615381</v>
      </c>
      <c r="H303" s="35">
        <f t="shared" si="11"/>
        <v>985.55129445714022</v>
      </c>
      <c r="I303" s="35">
        <f t="shared" si="12"/>
        <v>640.6083413971412</v>
      </c>
      <c r="J303" s="31">
        <f>(E303*(F303+G303)*(1+(SUM('Cadastro Institucional'!D$3:D$4))))</f>
        <v>1675.4372005771386</v>
      </c>
    </row>
    <row r="304" spans="1:10" x14ac:dyDescent="0.25">
      <c r="A304" s="76" t="s">
        <v>57</v>
      </c>
      <c r="B304" s="33" t="s">
        <v>662</v>
      </c>
      <c r="C304" s="61" t="s">
        <v>546</v>
      </c>
      <c r="D304" s="33" t="s">
        <v>125</v>
      </c>
      <c r="E304" s="34">
        <v>85</v>
      </c>
      <c r="F304" s="35">
        <v>14.64617725267383</v>
      </c>
      <c r="G304" s="35">
        <v>10.25232407687168</v>
      </c>
      <c r="H304" s="35">
        <f t="shared" si="11"/>
        <v>1244.9250664772755</v>
      </c>
      <c r="I304" s="35">
        <f t="shared" si="12"/>
        <v>809.2012932102291</v>
      </c>
      <c r="J304" s="31">
        <f>(E304*(F304+G304)*(1+(SUM('Cadastro Institucional'!D$3:D$4))))</f>
        <v>2116.3726130113682</v>
      </c>
    </row>
    <row r="305" spans="1:10" x14ac:dyDescent="0.25">
      <c r="A305" s="76" t="s">
        <v>57</v>
      </c>
      <c r="B305" s="33" t="s">
        <v>663</v>
      </c>
      <c r="C305" s="61" t="s">
        <v>664</v>
      </c>
      <c r="D305" s="33" t="s">
        <v>125</v>
      </c>
      <c r="E305" s="34">
        <v>80</v>
      </c>
      <c r="F305" s="35">
        <v>17.34199439009079</v>
      </c>
      <c r="G305" s="35">
        <v>12.13939607306355</v>
      </c>
      <c r="H305" s="35">
        <f t="shared" si="11"/>
        <v>1387.3595512072632</v>
      </c>
      <c r="I305" s="35">
        <f t="shared" si="12"/>
        <v>901.78370828472111</v>
      </c>
      <c r="J305" s="31">
        <f>(E305*(F305+G305)*(1+(SUM('Cadastro Institucional'!D$3:D$4))))</f>
        <v>2358.5112370523475</v>
      </c>
    </row>
    <row r="306" spans="1:10" ht="26.4" customHeight="1" x14ac:dyDescent="0.25">
      <c r="A306" s="76" t="s">
        <v>57</v>
      </c>
      <c r="B306" s="33" t="s">
        <v>665</v>
      </c>
      <c r="C306" s="61" t="s">
        <v>548</v>
      </c>
      <c r="D306" s="33" t="s">
        <v>125</v>
      </c>
      <c r="E306" s="34">
        <v>84</v>
      </c>
      <c r="F306" s="35">
        <v>8.7120919684816247</v>
      </c>
      <c r="G306" s="35">
        <v>6.0984643779371366</v>
      </c>
      <c r="H306" s="35">
        <f t="shared" si="11"/>
        <v>731.81572535245652</v>
      </c>
      <c r="I306" s="35">
        <f t="shared" si="12"/>
        <v>475.68022147909676</v>
      </c>
      <c r="J306" s="31">
        <f>(E306*(F306+G306)*(1+(SUM('Cadastro Institucional'!D$3:D$4))))</f>
        <v>1244.0867330991759</v>
      </c>
    </row>
    <row r="307" spans="1:10" ht="26.4" customHeight="1" x14ac:dyDescent="0.25">
      <c r="A307" s="76" t="s">
        <v>57</v>
      </c>
      <c r="B307" s="33" t="s">
        <v>666</v>
      </c>
      <c r="C307" s="61" t="s">
        <v>667</v>
      </c>
      <c r="D307" s="33" t="s">
        <v>125</v>
      </c>
      <c r="E307" s="34">
        <v>92</v>
      </c>
      <c r="F307" s="35">
        <v>3.7149675186355609</v>
      </c>
      <c r="G307" s="35">
        <v>2.6004772630448918</v>
      </c>
      <c r="H307" s="35">
        <f t="shared" si="11"/>
        <v>341.7770117144716</v>
      </c>
      <c r="I307" s="35">
        <f t="shared" si="12"/>
        <v>222.15505761440656</v>
      </c>
      <c r="J307" s="31">
        <f>(E307*(F307+G307)*(1+(SUM('Cadastro Institucional'!D$3:D$4))))</f>
        <v>581.02091991460168</v>
      </c>
    </row>
    <row r="308" spans="1:10" ht="26.4" customHeight="1" x14ac:dyDescent="0.25">
      <c r="A308" s="76" t="s">
        <v>57</v>
      </c>
      <c r="B308" s="33" t="s">
        <v>668</v>
      </c>
      <c r="C308" s="61" t="s">
        <v>669</v>
      </c>
      <c r="D308" s="33" t="s">
        <v>125</v>
      </c>
      <c r="E308" s="34">
        <v>52</v>
      </c>
      <c r="F308" s="35">
        <v>6.982166385909915</v>
      </c>
      <c r="G308" s="35">
        <v>4.8875164701369398</v>
      </c>
      <c r="H308" s="35">
        <f t="shared" si="11"/>
        <v>363.07265206731557</v>
      </c>
      <c r="I308" s="35">
        <f t="shared" si="12"/>
        <v>235.99722384375514</v>
      </c>
      <c r="J308" s="31">
        <f>(E308*(F308+G308)*(1+(SUM('Cadastro Institucional'!D$3:D$4))))</f>
        <v>617.22350851443639</v>
      </c>
    </row>
    <row r="309" spans="1:10" ht="26.4" customHeight="1" x14ac:dyDescent="0.25">
      <c r="A309" s="76" t="s">
        <v>57</v>
      </c>
      <c r="B309" s="33" t="s">
        <v>670</v>
      </c>
      <c r="C309" s="61" t="s">
        <v>671</v>
      </c>
      <c r="D309" s="33" t="s">
        <v>125</v>
      </c>
      <c r="E309" s="34">
        <v>6</v>
      </c>
      <c r="F309" s="35">
        <v>6.2003794160589978</v>
      </c>
      <c r="G309" s="35">
        <v>4.3402655912412982</v>
      </c>
      <c r="H309" s="35">
        <f t="shared" si="11"/>
        <v>37.202276496353988</v>
      </c>
      <c r="I309" s="35">
        <f t="shared" si="12"/>
        <v>24.181479722630094</v>
      </c>
      <c r="J309" s="31">
        <f>(E309*(F309+G309)*(1+(SUM('Cadastro Institucional'!D$3:D$4))))</f>
        <v>63.24387004380177</v>
      </c>
    </row>
    <row r="310" spans="1:10" ht="26.4" customHeight="1" x14ac:dyDescent="0.25">
      <c r="A310" s="76" t="s">
        <v>57</v>
      </c>
      <c r="B310" s="33" t="s">
        <v>672</v>
      </c>
      <c r="C310" s="61" t="s">
        <v>673</v>
      </c>
      <c r="D310" s="33" t="s">
        <v>125</v>
      </c>
      <c r="E310" s="34">
        <v>6</v>
      </c>
      <c r="F310" s="35">
        <v>20.73083378673639</v>
      </c>
      <c r="G310" s="31">
        <v>14.511583650715471</v>
      </c>
      <c r="H310" s="31">
        <f t="shared" si="11"/>
        <v>124.38500272041834</v>
      </c>
      <c r="I310" s="31">
        <f t="shared" si="12"/>
        <v>80.850251768271931</v>
      </c>
      <c r="J310" s="31">
        <f>(E310*(F310+G310)*(1+(SUM('Cadastro Institucional'!D$3:D$4))))</f>
        <v>211.45450462471118</v>
      </c>
    </row>
    <row r="311" spans="1:10" ht="26.4" customHeight="1" x14ac:dyDescent="0.25">
      <c r="A311" s="76" t="s">
        <v>57</v>
      </c>
      <c r="B311" s="33" t="s">
        <v>674</v>
      </c>
      <c r="C311" s="61" t="s">
        <v>675</v>
      </c>
      <c r="D311" s="33" t="s">
        <v>125</v>
      </c>
      <c r="E311" s="34">
        <v>12</v>
      </c>
      <c r="F311" s="35">
        <v>34.668208387182048</v>
      </c>
      <c r="G311" s="35">
        <v>24.267745871027429</v>
      </c>
      <c r="H311" s="35">
        <f t="shared" si="11"/>
        <v>416.01850064618458</v>
      </c>
      <c r="I311" s="35">
        <f t="shared" si="12"/>
        <v>270.41202542001997</v>
      </c>
      <c r="J311" s="31">
        <f>(E311*(F311+G311)*(1+(SUM('Cadastro Institucional'!D$3:D$4))))</f>
        <v>707.23145109851373</v>
      </c>
    </row>
    <row r="312" spans="1:10" ht="26.4" customHeight="1" x14ac:dyDescent="0.25">
      <c r="A312" s="76" t="s">
        <v>57</v>
      </c>
      <c r="B312" s="33" t="s">
        <v>676</v>
      </c>
      <c r="C312" s="61" t="s">
        <v>677</v>
      </c>
      <c r="D312" s="33" t="s">
        <v>125</v>
      </c>
      <c r="E312" s="34">
        <v>6</v>
      </c>
      <c r="F312" s="35">
        <v>70.064287401466672</v>
      </c>
      <c r="G312" s="35">
        <v>49.04500118102667</v>
      </c>
      <c r="H312" s="35">
        <f t="shared" si="11"/>
        <v>420.3857244088</v>
      </c>
      <c r="I312" s="35">
        <f t="shared" si="12"/>
        <v>273.25072086571998</v>
      </c>
      <c r="J312" s="31">
        <f>(E312*(F312+G312)*(1+(SUM('Cadastro Institucional'!D$3:D$4))))</f>
        <v>714.65573149496004</v>
      </c>
    </row>
    <row r="313" spans="1:10" ht="26.4" customHeight="1" x14ac:dyDescent="0.25">
      <c r="A313" s="76" t="s">
        <v>57</v>
      </c>
      <c r="B313" s="33" t="s">
        <v>678</v>
      </c>
      <c r="C313" s="61" t="s">
        <v>679</v>
      </c>
      <c r="D313" s="33" t="s">
        <v>125</v>
      </c>
      <c r="E313" s="34">
        <v>6</v>
      </c>
      <c r="F313" s="35">
        <v>82.680711604578036</v>
      </c>
      <c r="G313" s="35">
        <v>57.87649812320462</v>
      </c>
      <c r="H313" s="35">
        <f t="shared" si="11"/>
        <v>496.08426962746819</v>
      </c>
      <c r="I313" s="35">
        <f t="shared" si="12"/>
        <v>322.45477525785435</v>
      </c>
      <c r="J313" s="31">
        <f>(E313*(F313+G313)*(1+(SUM('Cadastro Institucional'!D$3:D$4))))</f>
        <v>843.34325836669598</v>
      </c>
    </row>
    <row r="314" spans="1:10" ht="26.4" customHeight="1" x14ac:dyDescent="0.25">
      <c r="A314" s="76" t="s">
        <v>57</v>
      </c>
      <c r="B314" s="33" t="s">
        <v>680</v>
      </c>
      <c r="C314" s="61" t="s">
        <v>681</v>
      </c>
      <c r="D314" s="33" t="s">
        <v>125</v>
      </c>
      <c r="E314" s="34">
        <v>6</v>
      </c>
      <c r="F314" s="35">
        <v>355.25478236880639</v>
      </c>
      <c r="G314" s="35">
        <v>248.67834765816451</v>
      </c>
      <c r="H314" s="35">
        <f t="shared" si="11"/>
        <v>2131.5286942128382</v>
      </c>
      <c r="I314" s="35">
        <f t="shared" si="12"/>
        <v>1385.4936512383449</v>
      </c>
      <c r="J314" s="31">
        <f>(E314*(F314+G314)*(1+(SUM('Cadastro Institucional'!D$3:D$4))))</f>
        <v>3623.5987801618257</v>
      </c>
    </row>
    <row r="315" spans="1:10" x14ac:dyDescent="0.25">
      <c r="A315" s="76" t="s">
        <v>57</v>
      </c>
      <c r="B315" s="33" t="s">
        <v>682</v>
      </c>
      <c r="C315" s="61" t="s">
        <v>683</v>
      </c>
      <c r="D315" s="33" t="s">
        <v>125</v>
      </c>
      <c r="E315" s="34">
        <v>6</v>
      </c>
      <c r="F315" s="35">
        <v>25.232190889847729</v>
      </c>
      <c r="G315" s="35">
        <v>17.66253362289341</v>
      </c>
      <c r="H315" s="35">
        <f t="shared" si="11"/>
        <v>151.39314533908637</v>
      </c>
      <c r="I315" s="35">
        <f t="shared" si="12"/>
        <v>98.405544470406141</v>
      </c>
      <c r="J315" s="31">
        <f>(E315*(F315+G315)*(1+(SUM('Cadastro Institucional'!D$3:D$4))))</f>
        <v>257.36834707644681</v>
      </c>
    </row>
    <row r="316" spans="1:10" x14ac:dyDescent="0.25">
      <c r="A316" s="76" t="s">
        <v>57</v>
      </c>
      <c r="B316" s="33" t="s">
        <v>684</v>
      </c>
      <c r="C316" s="61" t="s">
        <v>685</v>
      </c>
      <c r="D316" s="33" t="s">
        <v>125</v>
      </c>
      <c r="E316" s="34">
        <v>52</v>
      </c>
      <c r="F316" s="35">
        <v>16.191340733876231</v>
      </c>
      <c r="G316" s="35">
        <v>11.33393851371336</v>
      </c>
      <c r="H316" s="35">
        <f t="shared" si="11"/>
        <v>841.94971816156408</v>
      </c>
      <c r="I316" s="35">
        <f t="shared" si="12"/>
        <v>547.26731680501666</v>
      </c>
      <c r="J316" s="31">
        <f>(E316*(F316+G316)*(1+(SUM('Cadastro Institucional'!D$3:D$4))))</f>
        <v>1431.3145208746587</v>
      </c>
    </row>
    <row r="317" spans="1:10" x14ac:dyDescent="0.25">
      <c r="A317" s="76" t="s">
        <v>57</v>
      </c>
      <c r="B317" s="33" t="s">
        <v>686</v>
      </c>
      <c r="C317" s="61" t="s">
        <v>687</v>
      </c>
      <c r="D317" s="33" t="s">
        <v>125</v>
      </c>
      <c r="E317" s="34">
        <v>1</v>
      </c>
      <c r="F317" s="35">
        <v>4109.4773436234082</v>
      </c>
      <c r="G317" s="35">
        <v>2876.634140536386</v>
      </c>
      <c r="H317" s="35">
        <f t="shared" si="11"/>
        <v>4109.4773436234082</v>
      </c>
      <c r="I317" s="35">
        <f t="shared" si="12"/>
        <v>2671.1602733552154</v>
      </c>
      <c r="J317" s="31">
        <f>(E317*(F317+G317)*(1+(SUM('Cadastro Institucional'!D$3:D$4))))</f>
        <v>6986.1114841597937</v>
      </c>
    </row>
    <row r="318" spans="1:10" ht="26.4" customHeight="1" x14ac:dyDescent="0.25">
      <c r="A318" s="76" t="s">
        <v>57</v>
      </c>
      <c r="B318" s="33" t="s">
        <v>688</v>
      </c>
      <c r="C318" s="61" t="s">
        <v>689</v>
      </c>
      <c r="D318" s="33" t="s">
        <v>125</v>
      </c>
      <c r="E318" s="34">
        <v>26</v>
      </c>
      <c r="F318" s="35">
        <v>331.39893763088497</v>
      </c>
      <c r="G318" s="35">
        <v>231.9792563416195</v>
      </c>
      <c r="H318" s="35">
        <f t="shared" si="11"/>
        <v>8616.3723784030099</v>
      </c>
      <c r="I318" s="35">
        <f t="shared" si="12"/>
        <v>5600.6420459619567</v>
      </c>
      <c r="J318" s="31">
        <f>(E318*(F318+G318)*(1+(SUM('Cadastro Institucional'!D$3:D$4))))</f>
        <v>14647.833043285118</v>
      </c>
    </row>
    <row r="319" spans="1:10" ht="26.4" customHeight="1" x14ac:dyDescent="0.25">
      <c r="A319" s="76" t="s">
        <v>57</v>
      </c>
      <c r="B319" s="33" t="s">
        <v>690</v>
      </c>
      <c r="C319" s="61" t="s">
        <v>691</v>
      </c>
      <c r="D319" s="33" t="s">
        <v>125</v>
      </c>
      <c r="E319" s="34">
        <v>52</v>
      </c>
      <c r="F319" s="35">
        <v>152.87255718279081</v>
      </c>
      <c r="G319" s="35">
        <v>107.0107900279535</v>
      </c>
      <c r="H319" s="35">
        <f t="shared" si="11"/>
        <v>7949.372973505122</v>
      </c>
      <c r="I319" s="35">
        <f t="shared" si="12"/>
        <v>5167.0924327783296</v>
      </c>
      <c r="J319" s="31">
        <f>(E319*(F319+G319)*(1+(SUM('Cadastro Institucional'!D$3:D$4))))</f>
        <v>13513.934054958705</v>
      </c>
    </row>
    <row r="320" spans="1:10" ht="26.4" customHeight="1" x14ac:dyDescent="0.25">
      <c r="A320" s="76" t="s">
        <v>57</v>
      </c>
      <c r="B320" s="33" t="s">
        <v>692</v>
      </c>
      <c r="C320" s="61" t="s">
        <v>693</v>
      </c>
      <c r="D320" s="33" t="s">
        <v>125</v>
      </c>
      <c r="E320" s="34">
        <v>52</v>
      </c>
      <c r="F320" s="35">
        <v>209.5833445247938</v>
      </c>
      <c r="G320" s="35">
        <v>146.70834116735571</v>
      </c>
      <c r="H320" s="35">
        <f t="shared" si="11"/>
        <v>10898.333915289277</v>
      </c>
      <c r="I320" s="35">
        <f t="shared" si="12"/>
        <v>7083.9170449380299</v>
      </c>
      <c r="J320" s="31">
        <f>(E320*(F320+G320)*(1+(SUM('Cadastro Institucional'!D$3:D$4))))</f>
        <v>18527.167655991772</v>
      </c>
    </row>
    <row r="321" spans="1:10" ht="26.4" customHeight="1" x14ac:dyDescent="0.25">
      <c r="A321" s="76" t="s">
        <v>57</v>
      </c>
      <c r="B321" s="33" t="s">
        <v>694</v>
      </c>
      <c r="C321" s="61" t="s">
        <v>695</v>
      </c>
      <c r="D321" s="33" t="s">
        <v>125</v>
      </c>
      <c r="E321" s="34">
        <v>7</v>
      </c>
      <c r="F321" s="35">
        <v>258.07517717955011</v>
      </c>
      <c r="G321" s="35">
        <v>180.65262402568499</v>
      </c>
      <c r="H321" s="35">
        <f t="shared" si="11"/>
        <v>1806.5262402568508</v>
      </c>
      <c r="I321" s="35">
        <f t="shared" si="12"/>
        <v>1174.242056166953</v>
      </c>
      <c r="J321" s="31">
        <f>(E321*(F321+G321)*(1+(SUM('Cadastro Institucional'!D$3:D$4))))</f>
        <v>3071.0946084366456</v>
      </c>
    </row>
    <row r="322" spans="1:10" ht="26.4" customHeight="1" x14ac:dyDescent="0.25">
      <c r="A322" s="76" t="s">
        <v>57</v>
      </c>
      <c r="B322" s="33" t="s">
        <v>696</v>
      </c>
      <c r="C322" s="61" t="s">
        <v>697</v>
      </c>
      <c r="D322" s="33" t="s">
        <v>125</v>
      </c>
      <c r="E322" s="34">
        <v>10</v>
      </c>
      <c r="F322" s="35">
        <v>397.7974068627459</v>
      </c>
      <c r="G322" s="35">
        <v>278.45818480392211</v>
      </c>
      <c r="H322" s="35">
        <f t="shared" si="11"/>
        <v>3977.974068627459</v>
      </c>
      <c r="I322" s="35">
        <f t="shared" si="12"/>
        <v>2585.6831446078486</v>
      </c>
      <c r="J322" s="31">
        <f>(E322*(F322+G322)*(1+(SUM('Cadastro Institucional'!D$3:D$4))))</f>
        <v>6762.5559166666799</v>
      </c>
    </row>
    <row r="323" spans="1:10" ht="26.4" customHeight="1" x14ac:dyDescent="0.25">
      <c r="A323" s="76" t="s">
        <v>57</v>
      </c>
      <c r="B323" s="33" t="s">
        <v>698</v>
      </c>
      <c r="C323" s="61" t="s">
        <v>699</v>
      </c>
      <c r="D323" s="33" t="s">
        <v>125</v>
      </c>
      <c r="E323" s="34">
        <v>6</v>
      </c>
      <c r="F323" s="35">
        <v>1004.356262781561</v>
      </c>
      <c r="G323" s="35">
        <v>703.04938394709268</v>
      </c>
      <c r="H323" s="35">
        <f t="shared" si="11"/>
        <v>6026.1375766893661</v>
      </c>
      <c r="I323" s="35">
        <f t="shared" si="12"/>
        <v>3916.9894248480882</v>
      </c>
      <c r="J323" s="31">
        <f>(E323*(F323+G323)*(1+(SUM('Cadastro Institucional'!D$3:D$4))))</f>
        <v>10244.433880371922</v>
      </c>
    </row>
    <row r="324" spans="1:10" ht="26.4" customHeight="1" x14ac:dyDescent="0.25">
      <c r="A324" s="76" t="s">
        <v>57</v>
      </c>
      <c r="B324" s="33" t="s">
        <v>700</v>
      </c>
      <c r="C324" s="61" t="s">
        <v>701</v>
      </c>
      <c r="D324" s="33" t="s">
        <v>125</v>
      </c>
      <c r="E324" s="34">
        <v>2</v>
      </c>
      <c r="F324" s="35">
        <v>711.76147591557435</v>
      </c>
      <c r="G324" s="35">
        <v>498.23303314090202</v>
      </c>
      <c r="H324" s="35">
        <f t="shared" si="11"/>
        <v>1423.5229518311487</v>
      </c>
      <c r="I324" s="35">
        <f t="shared" si="12"/>
        <v>925.28991869024674</v>
      </c>
      <c r="J324" s="31">
        <f>(E324*(F324+G324)*(1+(SUM('Cadastro Institucional'!D$3:D$4))))</f>
        <v>2419.9890181129526</v>
      </c>
    </row>
    <row r="325" spans="1:10" ht="26.4" customHeight="1" x14ac:dyDescent="0.25">
      <c r="A325" s="76" t="s">
        <v>57</v>
      </c>
      <c r="B325" s="33" t="s">
        <v>702</v>
      </c>
      <c r="C325" s="61" t="s">
        <v>703</v>
      </c>
      <c r="D325" s="33" t="s">
        <v>125</v>
      </c>
      <c r="E325" s="34">
        <v>1</v>
      </c>
      <c r="F325" s="35">
        <v>384.23613162878871</v>
      </c>
      <c r="G325" s="35">
        <v>268.96529214015209</v>
      </c>
      <c r="H325" s="35">
        <f t="shared" si="11"/>
        <v>384.23613162878871</v>
      </c>
      <c r="I325" s="35">
        <f t="shared" si="12"/>
        <v>249.75348555871267</v>
      </c>
      <c r="J325" s="31">
        <f>(E325*(F325+G325)*(1+(SUM('Cadastro Institucional'!D$3:D$4))))</f>
        <v>653.2014237689408</v>
      </c>
    </row>
    <row r="326" spans="1:10" ht="39.6" customHeight="1" x14ac:dyDescent="0.25">
      <c r="A326" s="76" t="s">
        <v>57</v>
      </c>
      <c r="B326" s="33" t="s">
        <v>704</v>
      </c>
      <c r="C326" s="61" t="s">
        <v>705</v>
      </c>
      <c r="D326" s="33" t="s">
        <v>125</v>
      </c>
      <c r="E326" s="34">
        <v>1</v>
      </c>
      <c r="F326" s="35">
        <v>27792.066516737621</v>
      </c>
      <c r="G326" s="31">
        <v>19454.44656171633</v>
      </c>
      <c r="H326" s="31">
        <f t="shared" si="11"/>
        <v>27792.066516737621</v>
      </c>
      <c r="I326" s="31">
        <f t="shared" si="12"/>
        <v>18064.843235879453</v>
      </c>
      <c r="J326" s="31">
        <f>(E326*(F326+G326)*(1+(SUM('Cadastro Institucional'!D$3:D$4))))</f>
        <v>47246.513078453951</v>
      </c>
    </row>
    <row r="327" spans="1:10" ht="26.4" customHeight="1" x14ac:dyDescent="0.25">
      <c r="A327" s="76" t="s">
        <v>57</v>
      </c>
      <c r="B327" s="33" t="s">
        <v>706</v>
      </c>
      <c r="C327" s="61" t="s">
        <v>291</v>
      </c>
      <c r="D327" s="33" t="s">
        <v>152</v>
      </c>
      <c r="E327" s="34">
        <v>9</v>
      </c>
      <c r="F327" s="35">
        <v>36.820916998865727</v>
      </c>
      <c r="G327" s="35">
        <v>25.77464189920601</v>
      </c>
      <c r="H327" s="35">
        <f t="shared" si="11"/>
        <v>331.38825298979157</v>
      </c>
      <c r="I327" s="35">
        <f t="shared" si="12"/>
        <v>215.40236444336452</v>
      </c>
      <c r="J327" s="31">
        <f>(E327*(F327+G327)*(1+(SUM('Cadastro Institucional'!D$3:D$4))))</f>
        <v>563.36003008264561</v>
      </c>
    </row>
    <row r="328" spans="1:10" ht="26.4" customHeight="1" x14ac:dyDescent="0.25">
      <c r="A328" s="76" t="s">
        <v>57</v>
      </c>
      <c r="B328" s="33" t="s">
        <v>707</v>
      </c>
      <c r="C328" s="61" t="s">
        <v>283</v>
      </c>
      <c r="D328" s="33" t="s">
        <v>125</v>
      </c>
      <c r="E328" s="34">
        <v>16</v>
      </c>
      <c r="F328" s="35">
        <v>4.1916668904958758</v>
      </c>
      <c r="G328" s="35">
        <v>2.934166823347113</v>
      </c>
      <c r="H328" s="35">
        <f t="shared" si="11"/>
        <v>67.066670247934013</v>
      </c>
      <c r="I328" s="35">
        <f t="shared" si="12"/>
        <v>43.593335661157113</v>
      </c>
      <c r="J328" s="31">
        <f>(E328*(F328+G328)*(1+(SUM('Cadastro Institucional'!D$3:D$4))))</f>
        <v>114.01333942148781</v>
      </c>
    </row>
    <row r="329" spans="1:10" x14ac:dyDescent="0.25">
      <c r="A329" s="76" t="s">
        <v>57</v>
      </c>
      <c r="B329" s="33" t="s">
        <v>708</v>
      </c>
      <c r="C329" s="61" t="s">
        <v>580</v>
      </c>
      <c r="D329" s="33" t="s">
        <v>125</v>
      </c>
      <c r="E329" s="34">
        <v>25</v>
      </c>
      <c r="F329" s="35">
        <v>31.725165092772709</v>
      </c>
      <c r="G329" s="35">
        <v>22.207615564940902</v>
      </c>
      <c r="H329" s="35">
        <f t="shared" si="11"/>
        <v>793.12912731931772</v>
      </c>
      <c r="I329" s="35">
        <f t="shared" si="12"/>
        <v>515.5339327575565</v>
      </c>
      <c r="J329" s="31">
        <f>(E329*(F329+G329)*(1+(SUM('Cadastro Institucional'!D$3:D$4))))</f>
        <v>1348.3195164428403</v>
      </c>
    </row>
    <row r="330" spans="1:10" x14ac:dyDescent="0.25">
      <c r="A330" s="76" t="s">
        <v>57</v>
      </c>
      <c r="B330" s="33" t="s">
        <v>709</v>
      </c>
      <c r="C330" s="61" t="s">
        <v>710</v>
      </c>
      <c r="D330" s="33" t="s">
        <v>125</v>
      </c>
      <c r="E330" s="34">
        <v>1060</v>
      </c>
      <c r="F330" s="35">
        <v>2.4656864061740449</v>
      </c>
      <c r="G330" s="35">
        <v>1.7259804843218309</v>
      </c>
      <c r="H330" s="35">
        <f t="shared" si="11"/>
        <v>2613.6275905444877</v>
      </c>
      <c r="I330" s="35">
        <f t="shared" si="12"/>
        <v>1698.8579338539171</v>
      </c>
      <c r="J330" s="31">
        <f>(E330*(F330+G330)*(1+(SUM('Cadastro Institucional'!D$3:D$4))))</f>
        <v>4443.1669039256285</v>
      </c>
    </row>
    <row r="331" spans="1:10" x14ac:dyDescent="0.25">
      <c r="A331" s="76" t="s">
        <v>57</v>
      </c>
      <c r="B331" s="33" t="s">
        <v>711</v>
      </c>
      <c r="C331" s="61" t="s">
        <v>712</v>
      </c>
      <c r="D331" s="33" t="s">
        <v>152</v>
      </c>
      <c r="E331" s="34">
        <v>585</v>
      </c>
      <c r="F331" s="35">
        <v>7.3970592185221351</v>
      </c>
      <c r="G331" s="35">
        <v>5.1779414529654941</v>
      </c>
      <c r="H331" s="35">
        <f t="shared" si="11"/>
        <v>4327.2796428354486</v>
      </c>
      <c r="I331" s="35">
        <f t="shared" si="12"/>
        <v>2812.7317678430418</v>
      </c>
      <c r="J331" s="31">
        <f>(E331*(F331+G331)*(1+(SUM('Cadastro Institucional'!D$3:D$4))))</f>
        <v>7356.3753928202632</v>
      </c>
    </row>
    <row r="332" spans="1:10" x14ac:dyDescent="0.25">
      <c r="A332" s="76" t="s">
        <v>57</v>
      </c>
      <c r="B332" s="33" t="s">
        <v>713</v>
      </c>
      <c r="C332" s="61" t="s">
        <v>714</v>
      </c>
      <c r="D332" s="33" t="s">
        <v>125</v>
      </c>
      <c r="E332" s="34">
        <v>2120</v>
      </c>
      <c r="F332" s="35">
        <v>8.2189546872468169E-2</v>
      </c>
      <c r="G332" s="35">
        <v>5.7532682810727723E-2</v>
      </c>
      <c r="H332" s="35">
        <f t="shared" si="11"/>
        <v>174.24183936963252</v>
      </c>
      <c r="I332" s="35">
        <f t="shared" si="12"/>
        <v>113.25719559026113</v>
      </c>
      <c r="J332" s="31">
        <f>(E332*(F332+G332)*(1+(SUM('Cadastro Institucional'!D$3:D$4))))</f>
        <v>296.21112692837528</v>
      </c>
    </row>
    <row r="333" spans="1:10" ht="26.4" customHeight="1" x14ac:dyDescent="0.25">
      <c r="A333" s="76" t="s">
        <v>57</v>
      </c>
      <c r="B333" s="33" t="s">
        <v>715</v>
      </c>
      <c r="C333" s="61" t="s">
        <v>287</v>
      </c>
      <c r="D333" s="33" t="s">
        <v>125</v>
      </c>
      <c r="E333" s="34">
        <v>1060</v>
      </c>
      <c r="F333" s="35">
        <v>0.23013073124291089</v>
      </c>
      <c r="G333" s="35">
        <v>0.16109151187003759</v>
      </c>
      <c r="H333" s="35">
        <f t="shared" si="11"/>
        <v>243.93857511748556</v>
      </c>
      <c r="I333" s="35">
        <f t="shared" si="12"/>
        <v>158.56007382636562</v>
      </c>
      <c r="J333" s="31">
        <f>(E333*(F333+G333)*(1+(SUM('Cadastro Institucional'!D$3:D$4))))</f>
        <v>414.69557769972545</v>
      </c>
    </row>
    <row r="334" spans="1:10" ht="26.4" customHeight="1" x14ac:dyDescent="0.25">
      <c r="A334" s="76" t="s">
        <v>57</v>
      </c>
      <c r="B334" s="33" t="s">
        <v>716</v>
      </c>
      <c r="C334" s="61" t="s">
        <v>717</v>
      </c>
      <c r="D334" s="33" t="s">
        <v>125</v>
      </c>
      <c r="E334" s="34">
        <v>6</v>
      </c>
      <c r="F334" s="35">
        <v>17292.680661967301</v>
      </c>
      <c r="G334" s="35">
        <v>12104.87646337711</v>
      </c>
      <c r="H334" s="35">
        <f t="shared" si="11"/>
        <v>103756.0839718038</v>
      </c>
      <c r="I334" s="35">
        <f t="shared" si="12"/>
        <v>67441.454581672471</v>
      </c>
      <c r="J334" s="31">
        <f>(E334*(F334+G334)*(1+(SUM('Cadastro Institucional'!D$3:D$4))))</f>
        <v>176385.34275206647</v>
      </c>
    </row>
    <row r="335" spans="1:10" ht="26.4" customHeight="1" x14ac:dyDescent="0.25">
      <c r="A335" s="76" t="s">
        <v>59</v>
      </c>
      <c r="B335" s="33" t="s">
        <v>718</v>
      </c>
      <c r="C335" s="61" t="s">
        <v>564</v>
      </c>
      <c r="D335" s="33" t="s">
        <v>120</v>
      </c>
      <c r="E335" s="34">
        <v>91</v>
      </c>
      <c r="F335" s="35">
        <v>95.833011653297874</v>
      </c>
      <c r="G335" s="35">
        <v>67.083108157308502</v>
      </c>
      <c r="H335" s="35">
        <f t="shared" ref="H335:H398" si="13">F335*E335</f>
        <v>8720.8040604501057</v>
      </c>
      <c r="I335" s="35">
        <f t="shared" ref="I335:I398" si="14">(E335*F335)*0.65</f>
        <v>5668.5226392925688</v>
      </c>
      <c r="J335" s="31">
        <f>(E335*(F335+G335)*(1+(SUM('Cadastro Institucional'!D$3:D$4))))</f>
        <v>14825.366902765179</v>
      </c>
    </row>
    <row r="336" spans="1:10" ht="26.4" customHeight="1" x14ac:dyDescent="0.25">
      <c r="A336" s="76" t="s">
        <v>59</v>
      </c>
      <c r="B336" s="33" t="s">
        <v>719</v>
      </c>
      <c r="C336" s="61" t="s">
        <v>720</v>
      </c>
      <c r="D336" s="33" t="s">
        <v>120</v>
      </c>
      <c r="E336" s="34">
        <v>234</v>
      </c>
      <c r="F336" s="35">
        <v>161.42027005752749</v>
      </c>
      <c r="G336" s="35">
        <v>112.99418904026921</v>
      </c>
      <c r="H336" s="35">
        <f t="shared" si="13"/>
        <v>37772.343193461435</v>
      </c>
      <c r="I336" s="35">
        <f t="shared" si="14"/>
        <v>24552.023075749934</v>
      </c>
      <c r="J336" s="31">
        <f>(E336*(F336+G336)*(1+(SUM('Cadastro Institucional'!D$3:D$4))))</f>
        <v>64212.983428884421</v>
      </c>
    </row>
    <row r="337" spans="1:10" ht="26.4" customHeight="1" x14ac:dyDescent="0.25">
      <c r="A337" s="76" t="s">
        <v>59</v>
      </c>
      <c r="B337" s="33" t="s">
        <v>721</v>
      </c>
      <c r="C337" s="61" t="s">
        <v>722</v>
      </c>
      <c r="D337" s="33" t="s">
        <v>120</v>
      </c>
      <c r="E337" s="34">
        <v>91</v>
      </c>
      <c r="F337" s="35">
        <v>190.3509905566363</v>
      </c>
      <c r="G337" s="35">
        <v>133.2456933896454</v>
      </c>
      <c r="H337" s="35">
        <f t="shared" si="13"/>
        <v>17321.940140653904</v>
      </c>
      <c r="I337" s="35">
        <f t="shared" si="14"/>
        <v>11259.261091425038</v>
      </c>
      <c r="J337" s="31">
        <f>(E337*(F337+G337)*(1+(SUM('Cadastro Institucional'!D$3:D$4))))</f>
        <v>29447.298239111635</v>
      </c>
    </row>
    <row r="338" spans="1:10" ht="26.4" customHeight="1" x14ac:dyDescent="0.25">
      <c r="A338" s="76" t="s">
        <v>59</v>
      </c>
      <c r="B338" s="33" t="s">
        <v>723</v>
      </c>
      <c r="C338" s="61" t="s">
        <v>724</v>
      </c>
      <c r="D338" s="33" t="s">
        <v>125</v>
      </c>
      <c r="E338" s="34">
        <v>91</v>
      </c>
      <c r="F338" s="35">
        <v>4.0612485175186439</v>
      </c>
      <c r="G338" s="35">
        <v>2.842873962263051</v>
      </c>
      <c r="H338" s="35">
        <f t="shared" si="13"/>
        <v>369.57361509419661</v>
      </c>
      <c r="I338" s="35">
        <f t="shared" si="14"/>
        <v>240.2228498112278</v>
      </c>
      <c r="J338" s="31">
        <f>(E338*(F338+G338)*(1+(SUM('Cadastro Institucional'!D$3:D$4))))</f>
        <v>628.27514566013417</v>
      </c>
    </row>
    <row r="339" spans="1:10" ht="26.4" customHeight="1" x14ac:dyDescent="0.25">
      <c r="A339" s="76" t="s">
        <v>59</v>
      </c>
      <c r="B339" s="33" t="s">
        <v>725</v>
      </c>
      <c r="C339" s="61" t="s">
        <v>726</v>
      </c>
      <c r="D339" s="33" t="s">
        <v>125</v>
      </c>
      <c r="E339" s="34">
        <v>234</v>
      </c>
      <c r="F339" s="35">
        <v>7.9674875496358109</v>
      </c>
      <c r="G339" s="35">
        <v>5.5772412847450674</v>
      </c>
      <c r="H339" s="35">
        <f t="shared" si="13"/>
        <v>1864.3920866147798</v>
      </c>
      <c r="I339" s="35">
        <f t="shared" si="14"/>
        <v>1211.854856299607</v>
      </c>
      <c r="J339" s="31">
        <f>(E339*(F339+G339)*(1+(SUM('Cadastro Institucional'!D$3:D$4))))</f>
        <v>3169.4665472451256</v>
      </c>
    </row>
    <row r="340" spans="1:10" ht="26.4" customHeight="1" x14ac:dyDescent="0.25">
      <c r="A340" s="76" t="s">
        <v>59</v>
      </c>
      <c r="B340" s="33" t="s">
        <v>727</v>
      </c>
      <c r="C340" s="61" t="s">
        <v>728</v>
      </c>
      <c r="D340" s="33" t="s">
        <v>125</v>
      </c>
      <c r="E340" s="34">
        <v>91</v>
      </c>
      <c r="F340" s="35">
        <v>25.018530943798051</v>
      </c>
      <c r="G340" s="35">
        <v>17.512971660658639</v>
      </c>
      <c r="H340" s="35">
        <f t="shared" si="13"/>
        <v>2276.6863158856227</v>
      </c>
      <c r="I340" s="35">
        <f t="shared" si="14"/>
        <v>1479.8461053256549</v>
      </c>
      <c r="J340" s="31">
        <f>(E340*(F340+G340)*(1+(SUM('Cadastro Institucional'!D$3:D$4))))</f>
        <v>3870.3667370055587</v>
      </c>
    </row>
    <row r="341" spans="1:10" x14ac:dyDescent="0.25">
      <c r="A341" s="76" t="s">
        <v>59</v>
      </c>
      <c r="B341" s="33" t="s">
        <v>729</v>
      </c>
      <c r="C341" s="61" t="s">
        <v>568</v>
      </c>
      <c r="D341" s="33" t="s">
        <v>125</v>
      </c>
      <c r="E341" s="34">
        <v>52</v>
      </c>
      <c r="F341" s="35">
        <v>14.958497530789209</v>
      </c>
      <c r="G341" s="35">
        <v>10.470948271552439</v>
      </c>
      <c r="H341" s="35">
        <f t="shared" si="13"/>
        <v>777.84187160103886</v>
      </c>
      <c r="I341" s="35">
        <f t="shared" si="14"/>
        <v>505.59721654067528</v>
      </c>
      <c r="J341" s="31">
        <f>(E341*(F341+G341)*(1+(SUM('Cadastro Institucional'!D$3:D$4))))</f>
        <v>1322.3311817217657</v>
      </c>
    </row>
    <row r="342" spans="1:10" x14ac:dyDescent="0.25">
      <c r="A342" s="76" t="s">
        <v>59</v>
      </c>
      <c r="B342" s="33" t="s">
        <v>730</v>
      </c>
      <c r="C342" s="61" t="s">
        <v>731</v>
      </c>
      <c r="D342" s="33" t="s">
        <v>125</v>
      </c>
      <c r="E342" s="34">
        <v>52</v>
      </c>
      <c r="F342" s="35">
        <v>25.445883711716149</v>
      </c>
      <c r="G342" s="31">
        <v>17.812118598201302</v>
      </c>
      <c r="H342" s="31">
        <f t="shared" si="13"/>
        <v>1323.1859530092397</v>
      </c>
      <c r="I342" s="31">
        <f t="shared" si="14"/>
        <v>860.07086945600588</v>
      </c>
      <c r="J342" s="31">
        <f>(E342*(F342+G342)*(1+(SUM('Cadastro Institucional'!D$3:D$4))))</f>
        <v>2249.4161201157076</v>
      </c>
    </row>
    <row r="343" spans="1:10" x14ac:dyDescent="0.25">
      <c r="A343" s="76" t="s">
        <v>59</v>
      </c>
      <c r="B343" s="33" t="s">
        <v>732</v>
      </c>
      <c r="C343" s="61" t="s">
        <v>733</v>
      </c>
      <c r="D343" s="33" t="s">
        <v>125</v>
      </c>
      <c r="E343" s="34">
        <v>26</v>
      </c>
      <c r="F343" s="35">
        <v>13.396896140212309</v>
      </c>
      <c r="G343" s="35">
        <v>9.3778272981486168</v>
      </c>
      <c r="H343" s="35">
        <f t="shared" si="13"/>
        <v>348.31929964552006</v>
      </c>
      <c r="I343" s="35">
        <f t="shared" si="14"/>
        <v>226.40754476958804</v>
      </c>
      <c r="J343" s="31">
        <f>(E343*(F343+G343)*(1+(SUM('Cadastro Institucional'!D$3:D$4))))</f>
        <v>592.1428093973841</v>
      </c>
    </row>
    <row r="344" spans="1:10" x14ac:dyDescent="0.25">
      <c r="A344" s="76" t="s">
        <v>59</v>
      </c>
      <c r="B344" s="33" t="s">
        <v>734</v>
      </c>
      <c r="C344" s="61" t="s">
        <v>735</v>
      </c>
      <c r="D344" s="33" t="s">
        <v>125</v>
      </c>
      <c r="E344" s="34">
        <v>52</v>
      </c>
      <c r="F344" s="35">
        <v>21.69804037433159</v>
      </c>
      <c r="G344" s="35">
        <v>15.188628262032109</v>
      </c>
      <c r="H344" s="35">
        <f t="shared" si="13"/>
        <v>1128.2980994652428</v>
      </c>
      <c r="I344" s="35">
        <f t="shared" si="14"/>
        <v>733.39376465240787</v>
      </c>
      <c r="J344" s="31">
        <f>(E344*(F344+G344)*(1+(SUM('Cadastro Institucional'!D$3:D$4))))</f>
        <v>1918.1067690909124</v>
      </c>
    </row>
    <row r="345" spans="1:10" x14ac:dyDescent="0.25">
      <c r="A345" s="76" t="s">
        <v>59</v>
      </c>
      <c r="B345" s="33" t="s">
        <v>736</v>
      </c>
      <c r="C345" s="61" t="s">
        <v>737</v>
      </c>
      <c r="D345" s="33" t="s">
        <v>125</v>
      </c>
      <c r="E345" s="34">
        <v>26</v>
      </c>
      <c r="F345" s="35">
        <v>53.324578010857337</v>
      </c>
      <c r="G345" s="35">
        <v>37.327204607600137</v>
      </c>
      <c r="H345" s="35">
        <f t="shared" si="13"/>
        <v>1386.4390282822908</v>
      </c>
      <c r="I345" s="35">
        <f t="shared" si="14"/>
        <v>901.18536838348905</v>
      </c>
      <c r="J345" s="31">
        <f>(E345*(F345+G345)*(1+(SUM('Cadastro Institucional'!D$3:D$4))))</f>
        <v>2356.9463480798945</v>
      </c>
    </row>
    <row r="346" spans="1:10" ht="26.4" customHeight="1" x14ac:dyDescent="0.25">
      <c r="A346" s="76" t="s">
        <v>59</v>
      </c>
      <c r="B346" s="33" t="s">
        <v>738</v>
      </c>
      <c r="C346" s="61" t="s">
        <v>574</v>
      </c>
      <c r="D346" s="33" t="s">
        <v>125</v>
      </c>
      <c r="E346" s="34">
        <v>52</v>
      </c>
      <c r="F346" s="35">
        <v>8.0216997747528929</v>
      </c>
      <c r="G346" s="35">
        <v>5.615189842327025</v>
      </c>
      <c r="H346" s="35">
        <f t="shared" si="13"/>
        <v>417.12838828715041</v>
      </c>
      <c r="I346" s="35">
        <f t="shared" si="14"/>
        <v>271.13345238664778</v>
      </c>
      <c r="J346" s="31">
        <f>(E346*(F346+G346)*(1+(SUM('Cadastro Institucional'!D$3:D$4))))</f>
        <v>709.11826008815569</v>
      </c>
    </row>
    <row r="347" spans="1:10" ht="26.4" customHeight="1" x14ac:dyDescent="0.25">
      <c r="A347" s="76" t="s">
        <v>59</v>
      </c>
      <c r="B347" s="33" t="s">
        <v>739</v>
      </c>
      <c r="C347" s="61" t="s">
        <v>740</v>
      </c>
      <c r="D347" s="33" t="s">
        <v>125</v>
      </c>
      <c r="E347" s="34">
        <v>26</v>
      </c>
      <c r="F347" s="35">
        <v>43.149512108045791</v>
      </c>
      <c r="G347" s="35">
        <v>30.204658475632051</v>
      </c>
      <c r="H347" s="35">
        <f t="shared" si="13"/>
        <v>1121.8873148091905</v>
      </c>
      <c r="I347" s="35">
        <f t="shared" si="14"/>
        <v>729.22675462597385</v>
      </c>
      <c r="J347" s="31">
        <f>(E347*(F347+G347)*(1+(SUM('Cadastro Institucional'!D$3:D$4))))</f>
        <v>1907.2084351756239</v>
      </c>
    </row>
    <row r="348" spans="1:10" x14ac:dyDescent="0.25">
      <c r="A348" s="76" t="s">
        <v>59</v>
      </c>
      <c r="B348" s="33" t="s">
        <v>741</v>
      </c>
      <c r="C348" s="61" t="s">
        <v>710</v>
      </c>
      <c r="D348" s="33" t="s">
        <v>125</v>
      </c>
      <c r="E348" s="34">
        <v>975</v>
      </c>
      <c r="F348" s="35">
        <v>2.4656864061740449</v>
      </c>
      <c r="G348" s="35">
        <v>1.7259804843218309</v>
      </c>
      <c r="H348" s="35">
        <f t="shared" si="13"/>
        <v>2404.0442460196937</v>
      </c>
      <c r="I348" s="35">
        <f t="shared" si="14"/>
        <v>1562.6287599128009</v>
      </c>
      <c r="J348" s="31">
        <f>(E348*(F348+G348)*(1+(SUM('Cadastro Institucional'!D$3:D$4))))</f>
        <v>4086.8752182334788</v>
      </c>
    </row>
    <row r="349" spans="1:10" x14ac:dyDescent="0.25">
      <c r="A349" s="76" t="s">
        <v>59</v>
      </c>
      <c r="B349" s="33" t="s">
        <v>742</v>
      </c>
      <c r="C349" s="61" t="s">
        <v>712</v>
      </c>
      <c r="D349" s="33" t="s">
        <v>152</v>
      </c>
      <c r="E349" s="34">
        <v>546</v>
      </c>
      <c r="F349" s="35">
        <v>7.3970592185221351</v>
      </c>
      <c r="G349" s="35">
        <v>5.1779414529654941</v>
      </c>
      <c r="H349" s="35">
        <f t="shared" si="13"/>
        <v>4038.7943333130856</v>
      </c>
      <c r="I349" s="35">
        <f t="shared" si="14"/>
        <v>2625.2163166535056</v>
      </c>
      <c r="J349" s="31">
        <f>(E349*(F349+G349)*(1+(SUM('Cadastro Institucional'!D$3:D$4))))</f>
        <v>6865.9503666322453</v>
      </c>
    </row>
    <row r="350" spans="1:10" x14ac:dyDescent="0.25">
      <c r="A350" s="76" t="s">
        <v>59</v>
      </c>
      <c r="B350" s="33" t="s">
        <v>743</v>
      </c>
      <c r="C350" s="61" t="s">
        <v>714</v>
      </c>
      <c r="D350" s="33" t="s">
        <v>125</v>
      </c>
      <c r="E350" s="34">
        <v>1950</v>
      </c>
      <c r="F350" s="35">
        <v>8.2189546872468169E-2</v>
      </c>
      <c r="G350" s="35">
        <v>5.7532682810727723E-2</v>
      </c>
      <c r="H350" s="35">
        <f t="shared" si="13"/>
        <v>160.26961640131293</v>
      </c>
      <c r="I350" s="35">
        <f t="shared" si="14"/>
        <v>104.17525066085341</v>
      </c>
      <c r="J350" s="31">
        <f>(E350*(F350+G350)*(1+(SUM('Cadastro Institucional'!D$3:D$4))))</f>
        <v>272.45834788223198</v>
      </c>
    </row>
    <row r="351" spans="1:10" ht="26.4" customHeight="1" x14ac:dyDescent="0.25">
      <c r="A351" s="76" t="s">
        <v>59</v>
      </c>
      <c r="B351" s="33" t="s">
        <v>744</v>
      </c>
      <c r="C351" s="61" t="s">
        <v>287</v>
      </c>
      <c r="D351" s="33" t="s">
        <v>125</v>
      </c>
      <c r="E351" s="34">
        <v>975</v>
      </c>
      <c r="F351" s="35">
        <v>0.23013073124291089</v>
      </c>
      <c r="G351" s="35">
        <v>0.16109151187003759</v>
      </c>
      <c r="H351" s="35">
        <f t="shared" si="13"/>
        <v>224.37746296183812</v>
      </c>
      <c r="I351" s="35">
        <f t="shared" si="14"/>
        <v>145.84535092519479</v>
      </c>
      <c r="J351" s="31">
        <f>(E351*(F351+G351)*(1+(SUM('Cadastro Institucional'!D$3:D$4))))</f>
        <v>381.4416870351248</v>
      </c>
    </row>
    <row r="352" spans="1:10" ht="26.4" customHeight="1" x14ac:dyDescent="0.25">
      <c r="A352" s="76" t="s">
        <v>61</v>
      </c>
      <c r="B352" s="33" t="s">
        <v>745</v>
      </c>
      <c r="C352" s="61" t="s">
        <v>591</v>
      </c>
      <c r="D352" s="33" t="s">
        <v>120</v>
      </c>
      <c r="E352" s="34">
        <v>2</v>
      </c>
      <c r="F352" s="35">
        <v>439.85491577522532</v>
      </c>
      <c r="G352" s="35">
        <v>307.89844104265768</v>
      </c>
      <c r="H352" s="35">
        <f t="shared" si="13"/>
        <v>879.70983155045064</v>
      </c>
      <c r="I352" s="35">
        <f t="shared" si="14"/>
        <v>571.81139050779291</v>
      </c>
      <c r="J352" s="31">
        <f>(E352*(F352+G352)*(1+(SUM('Cadastro Institucional'!D$3:D$4))))</f>
        <v>1495.5067136357661</v>
      </c>
    </row>
    <row r="353" spans="1:10" x14ac:dyDescent="0.25">
      <c r="A353" s="76" t="s">
        <v>61</v>
      </c>
      <c r="B353" s="33" t="s">
        <v>746</v>
      </c>
      <c r="C353" s="61" t="s">
        <v>568</v>
      </c>
      <c r="D353" s="33" t="s">
        <v>125</v>
      </c>
      <c r="E353" s="34">
        <v>6</v>
      </c>
      <c r="F353" s="35">
        <v>14.958497530789209</v>
      </c>
      <c r="G353" s="35">
        <v>10.470948271552439</v>
      </c>
      <c r="H353" s="35">
        <f t="shared" si="13"/>
        <v>89.750985184735256</v>
      </c>
      <c r="I353" s="35">
        <f t="shared" si="14"/>
        <v>58.338140370077916</v>
      </c>
      <c r="J353" s="31">
        <f>(E353*(F353+G353)*(1+(SUM('Cadastro Institucional'!D$3:D$4))))</f>
        <v>152.57667481404988</v>
      </c>
    </row>
    <row r="354" spans="1:10" x14ac:dyDescent="0.25">
      <c r="A354" s="76" t="s">
        <v>61</v>
      </c>
      <c r="B354" s="33" t="s">
        <v>747</v>
      </c>
      <c r="C354" s="61" t="s">
        <v>602</v>
      </c>
      <c r="D354" s="33" t="s">
        <v>125</v>
      </c>
      <c r="E354" s="34">
        <v>1</v>
      </c>
      <c r="F354" s="35">
        <v>39.697551139402123</v>
      </c>
      <c r="G354" s="35">
        <v>27.78828579758148</v>
      </c>
      <c r="H354" s="35">
        <f t="shared" si="13"/>
        <v>39.697551139402123</v>
      </c>
      <c r="I354" s="35">
        <f t="shared" si="14"/>
        <v>25.803408240611379</v>
      </c>
      <c r="J354" s="31">
        <f>(E354*(F354+G354)*(1+(SUM('Cadastro Institucional'!D$3:D$4))))</f>
        <v>67.485836936983603</v>
      </c>
    </row>
    <row r="355" spans="1:10" x14ac:dyDescent="0.25">
      <c r="A355" s="76" t="s">
        <v>61</v>
      </c>
      <c r="B355" s="33" t="s">
        <v>748</v>
      </c>
      <c r="C355" s="61" t="s">
        <v>604</v>
      </c>
      <c r="D355" s="33" t="s">
        <v>125</v>
      </c>
      <c r="E355" s="34">
        <v>11</v>
      </c>
      <c r="F355" s="35">
        <v>88.600331528520684</v>
      </c>
      <c r="G355" s="35">
        <v>62.020232069964472</v>
      </c>
      <c r="H355" s="35">
        <f t="shared" si="13"/>
        <v>974.60364681372755</v>
      </c>
      <c r="I355" s="35">
        <f t="shared" si="14"/>
        <v>633.49237042892298</v>
      </c>
      <c r="J355" s="31">
        <f>(E355*(F355+G355)*(1+(SUM('Cadastro Institucional'!D$3:D$4))))</f>
        <v>1656.8261995833366</v>
      </c>
    </row>
    <row r="356" spans="1:10" x14ac:dyDescent="0.25">
      <c r="A356" s="76" t="s">
        <v>61</v>
      </c>
      <c r="B356" s="33" t="s">
        <v>749</v>
      </c>
      <c r="C356" s="61" t="s">
        <v>612</v>
      </c>
      <c r="D356" s="33" t="s">
        <v>125</v>
      </c>
      <c r="E356" s="34">
        <v>1</v>
      </c>
      <c r="F356" s="35">
        <v>65.351999045261834</v>
      </c>
      <c r="G356" s="35">
        <v>45.746399331683278</v>
      </c>
      <c r="H356" s="35">
        <f t="shared" si="13"/>
        <v>65.351999045261834</v>
      </c>
      <c r="I356" s="35">
        <f t="shared" si="14"/>
        <v>42.478799379420195</v>
      </c>
      <c r="J356" s="31">
        <f>(E356*(F356+G356)*(1+(SUM('Cadastro Institucional'!D$3:D$4))))</f>
        <v>111.09839837694511</v>
      </c>
    </row>
    <row r="357" spans="1:10" x14ac:dyDescent="0.25">
      <c r="A357" s="76" t="s">
        <v>61</v>
      </c>
      <c r="B357" s="33" t="s">
        <v>750</v>
      </c>
      <c r="C357" s="61" t="s">
        <v>614</v>
      </c>
      <c r="D357" s="33" t="s">
        <v>125</v>
      </c>
      <c r="E357" s="34">
        <v>16</v>
      </c>
      <c r="F357" s="35">
        <v>106.3675088824921</v>
      </c>
      <c r="G357" s="35">
        <v>74.457256217744472</v>
      </c>
      <c r="H357" s="35">
        <f t="shared" si="13"/>
        <v>1701.8801421198737</v>
      </c>
      <c r="I357" s="35">
        <f t="shared" si="14"/>
        <v>1106.222092377918</v>
      </c>
      <c r="J357" s="31">
        <f>(E357*(F357+G357)*(1+(SUM('Cadastro Institucional'!D$3:D$4))))</f>
        <v>2893.196241603785</v>
      </c>
    </row>
    <row r="358" spans="1:10" ht="26.4" customHeight="1" x14ac:dyDescent="0.25">
      <c r="A358" s="76" t="s">
        <v>61</v>
      </c>
      <c r="B358" s="33" t="s">
        <v>751</v>
      </c>
      <c r="C358" s="61" t="s">
        <v>740</v>
      </c>
      <c r="D358" s="33" t="s">
        <v>125</v>
      </c>
      <c r="E358" s="34">
        <v>2</v>
      </c>
      <c r="F358" s="35">
        <v>43.149512108045791</v>
      </c>
      <c r="G358" s="31">
        <v>30.204658475632051</v>
      </c>
      <c r="H358" s="31">
        <f t="shared" si="13"/>
        <v>86.299024216091581</v>
      </c>
      <c r="I358" s="31">
        <f t="shared" si="14"/>
        <v>56.09436574045953</v>
      </c>
      <c r="J358" s="31">
        <f>(E358*(F358+G358)*(1+(SUM('Cadastro Institucional'!D$3:D$4))))</f>
        <v>146.70834116735568</v>
      </c>
    </row>
    <row r="359" spans="1:10" ht="26.4" customHeight="1" x14ac:dyDescent="0.25">
      <c r="A359" s="76" t="s">
        <v>61</v>
      </c>
      <c r="B359" s="33" t="s">
        <v>752</v>
      </c>
      <c r="C359" s="61" t="s">
        <v>753</v>
      </c>
      <c r="D359" s="33" t="s">
        <v>125</v>
      </c>
      <c r="E359" s="34">
        <v>4</v>
      </c>
      <c r="F359" s="35">
        <v>25.758203989831522</v>
      </c>
      <c r="G359" s="35">
        <v>18.030742792882059</v>
      </c>
      <c r="H359" s="35">
        <f t="shared" si="13"/>
        <v>103.03281595932609</v>
      </c>
      <c r="I359" s="35">
        <f t="shared" si="14"/>
        <v>66.971330373561955</v>
      </c>
      <c r="J359" s="31">
        <f>(E359*(F359+G359)*(1+(SUM('Cadastro Institucional'!D$3:D$4))))</f>
        <v>175.15578713085432</v>
      </c>
    </row>
    <row r="360" spans="1:10" ht="26.4" customHeight="1" x14ac:dyDescent="0.25">
      <c r="A360" s="76" t="s">
        <v>61</v>
      </c>
      <c r="B360" s="33" t="s">
        <v>754</v>
      </c>
      <c r="C360" s="61" t="s">
        <v>620</v>
      </c>
      <c r="D360" s="33" t="s">
        <v>125</v>
      </c>
      <c r="E360" s="34">
        <v>1</v>
      </c>
      <c r="F360" s="35">
        <v>63.795526282409803</v>
      </c>
      <c r="G360" s="35">
        <v>44.656868397686857</v>
      </c>
      <c r="H360" s="35">
        <f t="shared" si="13"/>
        <v>63.795526282409803</v>
      </c>
      <c r="I360" s="35">
        <f t="shared" si="14"/>
        <v>41.467092083566371</v>
      </c>
      <c r="J360" s="31">
        <f>(E360*(F360+G360)*(1+(SUM('Cadastro Institucional'!D$3:D$4))))</f>
        <v>108.45239468009666</v>
      </c>
    </row>
    <row r="361" spans="1:10" ht="26.4" customHeight="1" x14ac:dyDescent="0.25">
      <c r="A361" s="76" t="s">
        <v>61</v>
      </c>
      <c r="B361" s="33" t="s">
        <v>755</v>
      </c>
      <c r="C361" s="61" t="s">
        <v>626</v>
      </c>
      <c r="D361" s="33" t="s">
        <v>125</v>
      </c>
      <c r="E361" s="34">
        <v>4</v>
      </c>
      <c r="F361" s="35">
        <v>79.426860319715757</v>
      </c>
      <c r="G361" s="35">
        <v>55.59880222380103</v>
      </c>
      <c r="H361" s="35">
        <f t="shared" si="13"/>
        <v>317.70744127886303</v>
      </c>
      <c r="I361" s="35">
        <f t="shared" si="14"/>
        <v>206.50983683126097</v>
      </c>
      <c r="J361" s="31">
        <f>(E361*(F361+G361)*(1+(SUM('Cadastro Institucional'!D$3:D$4))))</f>
        <v>540.10265017406709</v>
      </c>
    </row>
    <row r="362" spans="1:10" ht="26.4" customHeight="1" x14ac:dyDescent="0.25">
      <c r="A362" s="76" t="s">
        <v>61</v>
      </c>
      <c r="B362" s="33" t="s">
        <v>756</v>
      </c>
      <c r="C362" s="61" t="s">
        <v>757</v>
      </c>
      <c r="D362" s="33" t="s">
        <v>125</v>
      </c>
      <c r="E362" s="34">
        <v>1</v>
      </c>
      <c r="F362" s="35">
        <v>62.685835896356473</v>
      </c>
      <c r="G362" s="35">
        <v>43.880085127449533</v>
      </c>
      <c r="H362" s="35">
        <f t="shared" si="13"/>
        <v>62.685835896356473</v>
      </c>
      <c r="I362" s="35">
        <f t="shared" si="14"/>
        <v>40.745793332631706</v>
      </c>
      <c r="J362" s="31">
        <f>(E362*(F362+G362)*(1+(SUM('Cadastro Institucional'!D$3:D$4))))</f>
        <v>106.565921023806</v>
      </c>
    </row>
    <row r="363" spans="1:10" ht="26.4" customHeight="1" x14ac:dyDescent="0.25">
      <c r="A363" s="76" t="s">
        <v>61</v>
      </c>
      <c r="B363" s="33" t="s">
        <v>758</v>
      </c>
      <c r="C363" s="61" t="s">
        <v>626</v>
      </c>
      <c r="D363" s="33" t="s">
        <v>125</v>
      </c>
      <c r="E363" s="34">
        <v>2</v>
      </c>
      <c r="F363" s="35">
        <v>79.426860319715757</v>
      </c>
      <c r="G363" s="35">
        <v>55.59880222380103</v>
      </c>
      <c r="H363" s="35">
        <f t="shared" si="13"/>
        <v>158.85372063943151</v>
      </c>
      <c r="I363" s="35">
        <f t="shared" si="14"/>
        <v>103.25491841563048</v>
      </c>
      <c r="J363" s="31">
        <f>(E363*(F363+G363)*(1+(SUM('Cadastro Institucional'!D$3:D$4))))</f>
        <v>270.05132508703355</v>
      </c>
    </row>
    <row r="364" spans="1:10" ht="26.4" customHeight="1" x14ac:dyDescent="0.25">
      <c r="A364" s="76" t="s">
        <v>61</v>
      </c>
      <c r="B364" s="33" t="s">
        <v>759</v>
      </c>
      <c r="C364" s="61" t="s">
        <v>578</v>
      </c>
      <c r="D364" s="33" t="s">
        <v>125</v>
      </c>
      <c r="E364" s="34">
        <v>8</v>
      </c>
      <c r="F364" s="35">
        <v>76.765036778885275</v>
      </c>
      <c r="G364" s="35">
        <v>53.735525745219689</v>
      </c>
      <c r="H364" s="35">
        <f t="shared" si="13"/>
        <v>614.1202942310822</v>
      </c>
      <c r="I364" s="35">
        <f t="shared" si="14"/>
        <v>399.17819125020344</v>
      </c>
      <c r="J364" s="31">
        <f>(E364*(F364+G364)*(1+(SUM('Cadastro Institucional'!D$3:D$4))))</f>
        <v>1044.0045001928397</v>
      </c>
    </row>
    <row r="365" spans="1:10" ht="26.4" customHeight="1" x14ac:dyDescent="0.25">
      <c r="A365" s="76" t="s">
        <v>61</v>
      </c>
      <c r="B365" s="33" t="s">
        <v>760</v>
      </c>
      <c r="C365" s="61" t="s">
        <v>761</v>
      </c>
      <c r="D365" s="33" t="s">
        <v>125</v>
      </c>
      <c r="E365" s="34">
        <v>2</v>
      </c>
      <c r="F365" s="35">
        <v>330.07322023983221</v>
      </c>
      <c r="G365" s="35">
        <v>231.05125416788249</v>
      </c>
      <c r="H365" s="35">
        <f t="shared" si="13"/>
        <v>660.14644047966442</v>
      </c>
      <c r="I365" s="35">
        <f t="shared" si="14"/>
        <v>429.0951863117819</v>
      </c>
      <c r="J365" s="31">
        <f>(E365*(F365+G365)*(1+(SUM('Cadastro Institucional'!D$3:D$4))))</f>
        <v>1122.2489488154295</v>
      </c>
    </row>
    <row r="366" spans="1:10" ht="26.4" customHeight="1" x14ac:dyDescent="0.25">
      <c r="A366" s="76" t="s">
        <v>61</v>
      </c>
      <c r="B366" s="33" t="s">
        <v>762</v>
      </c>
      <c r="C366" s="61" t="s">
        <v>631</v>
      </c>
      <c r="D366" s="33" t="s">
        <v>125</v>
      </c>
      <c r="E366" s="34">
        <v>16</v>
      </c>
      <c r="F366" s="35">
        <v>328.1828606617654</v>
      </c>
      <c r="G366" s="35">
        <v>229.72800246323581</v>
      </c>
      <c r="H366" s="35">
        <f t="shared" si="13"/>
        <v>5250.9257705882465</v>
      </c>
      <c r="I366" s="35">
        <f t="shared" si="14"/>
        <v>3413.1017508823602</v>
      </c>
      <c r="J366" s="31">
        <f>(E366*(F366+G366)*(1+(SUM('Cadastro Institucional'!D$3:D$4))))</f>
        <v>8926.5738100000199</v>
      </c>
    </row>
    <row r="367" spans="1:10" x14ac:dyDescent="0.25">
      <c r="A367" s="76" t="s">
        <v>61</v>
      </c>
      <c r="B367" s="33" t="s">
        <v>763</v>
      </c>
      <c r="C367" s="61" t="s">
        <v>764</v>
      </c>
      <c r="D367" s="33" t="s">
        <v>125</v>
      </c>
      <c r="E367" s="34">
        <v>4</v>
      </c>
      <c r="F367" s="35">
        <v>42.409806186193578</v>
      </c>
      <c r="G367" s="35">
        <v>29.686864330335499</v>
      </c>
      <c r="H367" s="35">
        <f t="shared" si="13"/>
        <v>169.63922474477431</v>
      </c>
      <c r="I367" s="35">
        <f t="shared" si="14"/>
        <v>110.2654960841033</v>
      </c>
      <c r="J367" s="31">
        <f>(E367*(F367+G367)*(1+(SUM('Cadastro Institucional'!D$3:D$4))))</f>
        <v>288.38668206611629</v>
      </c>
    </row>
    <row r="368" spans="1:10" x14ac:dyDescent="0.25">
      <c r="A368" s="76" t="s">
        <v>61</v>
      </c>
      <c r="B368" s="33" t="s">
        <v>765</v>
      </c>
      <c r="C368" s="61" t="s">
        <v>766</v>
      </c>
      <c r="D368" s="33" t="s">
        <v>125</v>
      </c>
      <c r="E368" s="34">
        <v>2</v>
      </c>
      <c r="F368" s="35">
        <v>96.326148934532696</v>
      </c>
      <c r="G368" s="35">
        <v>67.428304254172886</v>
      </c>
      <c r="H368" s="35">
        <f t="shared" si="13"/>
        <v>192.65229786906539</v>
      </c>
      <c r="I368" s="35">
        <f t="shared" si="14"/>
        <v>125.22399361489251</v>
      </c>
      <c r="J368" s="31">
        <f>(E368*(F368+G368)*(1+(SUM('Cadastro Institucional'!D$3:D$4))))</f>
        <v>327.50890637741117</v>
      </c>
    </row>
    <row r="369" spans="1:10" x14ac:dyDescent="0.25">
      <c r="A369" s="76" t="s">
        <v>61</v>
      </c>
      <c r="B369" s="33" t="s">
        <v>767</v>
      </c>
      <c r="C369" s="61" t="s">
        <v>639</v>
      </c>
      <c r="D369" s="33" t="s">
        <v>125</v>
      </c>
      <c r="E369" s="34">
        <v>16</v>
      </c>
      <c r="F369" s="35">
        <v>207.28203721236471</v>
      </c>
      <c r="G369" s="35">
        <v>145.09742604865531</v>
      </c>
      <c r="H369" s="35">
        <f t="shared" si="13"/>
        <v>3316.5125953978354</v>
      </c>
      <c r="I369" s="35">
        <f t="shared" si="14"/>
        <v>2155.7331870085932</v>
      </c>
      <c r="J369" s="31">
        <f>(E369*(F369+G369)*(1+(SUM('Cadastro Institucional'!D$3:D$4))))</f>
        <v>5638.0714121763203</v>
      </c>
    </row>
    <row r="370" spans="1:10" ht="26.4" customHeight="1" x14ac:dyDescent="0.25">
      <c r="A370" s="76" t="s">
        <v>61</v>
      </c>
      <c r="B370" s="33" t="s">
        <v>768</v>
      </c>
      <c r="C370" s="61" t="s">
        <v>769</v>
      </c>
      <c r="D370" s="33" t="s">
        <v>125</v>
      </c>
      <c r="E370" s="34">
        <v>4</v>
      </c>
      <c r="F370" s="35">
        <v>162.73530280748699</v>
      </c>
      <c r="G370" s="35">
        <v>113.9147119652409</v>
      </c>
      <c r="H370" s="35">
        <f t="shared" si="13"/>
        <v>650.94121122994795</v>
      </c>
      <c r="I370" s="35">
        <f t="shared" si="14"/>
        <v>423.11178729946619</v>
      </c>
      <c r="J370" s="31">
        <f>(E370*(F370+G370)*(1+(SUM('Cadastro Institucional'!D$3:D$4))))</f>
        <v>1106.6000590909116</v>
      </c>
    </row>
    <row r="371" spans="1:10" ht="26.4" customHeight="1" x14ac:dyDescent="0.25">
      <c r="A371" s="76" t="s">
        <v>61</v>
      </c>
      <c r="B371" s="33" t="s">
        <v>770</v>
      </c>
      <c r="C371" s="61" t="s">
        <v>695</v>
      </c>
      <c r="D371" s="33" t="s">
        <v>125</v>
      </c>
      <c r="E371" s="34">
        <v>1</v>
      </c>
      <c r="F371" s="35">
        <v>258.07517717955011</v>
      </c>
      <c r="G371" s="35">
        <v>180.65262402568499</v>
      </c>
      <c r="H371" s="35">
        <f t="shared" si="13"/>
        <v>258.07517717955011</v>
      </c>
      <c r="I371" s="35">
        <f t="shared" si="14"/>
        <v>167.74886516670759</v>
      </c>
      <c r="J371" s="31">
        <f>(E371*(F371+G371)*(1+(SUM('Cadastro Institucional'!D$3:D$4))))</f>
        <v>438.7278012052351</v>
      </c>
    </row>
    <row r="372" spans="1:10" ht="26.4" customHeight="1" x14ac:dyDescent="0.25">
      <c r="A372" s="76" t="s">
        <v>61</v>
      </c>
      <c r="B372" s="33" t="s">
        <v>771</v>
      </c>
      <c r="C372" s="61" t="s">
        <v>697</v>
      </c>
      <c r="D372" s="33" t="s">
        <v>125</v>
      </c>
      <c r="E372" s="34">
        <v>16</v>
      </c>
      <c r="F372" s="35">
        <v>397.7974068627459</v>
      </c>
      <c r="G372" s="35">
        <v>278.45818480392211</v>
      </c>
      <c r="H372" s="35">
        <f t="shared" si="13"/>
        <v>6364.7585098039344</v>
      </c>
      <c r="I372" s="35">
        <f t="shared" si="14"/>
        <v>4137.0930313725576</v>
      </c>
      <c r="J372" s="31">
        <f>(E372*(F372+G372)*(1+(SUM('Cadastro Institucional'!D$3:D$4))))</f>
        <v>10820.089466666688</v>
      </c>
    </row>
    <row r="373" spans="1:10" ht="26.4" customHeight="1" x14ac:dyDescent="0.25">
      <c r="A373" s="76" t="s">
        <v>61</v>
      </c>
      <c r="B373" s="33" t="s">
        <v>772</v>
      </c>
      <c r="C373" s="61" t="s">
        <v>773</v>
      </c>
      <c r="D373" s="33" t="s">
        <v>125</v>
      </c>
      <c r="E373" s="34">
        <v>6</v>
      </c>
      <c r="F373" s="35">
        <v>673.95428435423901</v>
      </c>
      <c r="G373" s="35">
        <v>471.76799904796729</v>
      </c>
      <c r="H373" s="35">
        <f t="shared" si="13"/>
        <v>4043.725706125434</v>
      </c>
      <c r="I373" s="35">
        <f t="shared" si="14"/>
        <v>2628.421708981532</v>
      </c>
      <c r="J373" s="31">
        <f>(E373*(F373+G373)*(1+(SUM('Cadastro Institucional'!D$3:D$4))))</f>
        <v>6874.3337004132381</v>
      </c>
    </row>
    <row r="374" spans="1:10" ht="26.4" customHeight="1" x14ac:dyDescent="0.25">
      <c r="A374" s="76" t="s">
        <v>61</v>
      </c>
      <c r="B374" s="33" t="s">
        <v>774</v>
      </c>
      <c r="C374" s="61" t="s">
        <v>775</v>
      </c>
      <c r="D374" s="33" t="s">
        <v>125</v>
      </c>
      <c r="E374" s="34">
        <v>4</v>
      </c>
      <c r="F374" s="35">
        <v>4763.7061367282549</v>
      </c>
      <c r="G374" s="31">
        <v>3334.5942957097782</v>
      </c>
      <c r="H374" s="31">
        <f t="shared" si="13"/>
        <v>19054.82454691302</v>
      </c>
      <c r="I374" s="31">
        <f t="shared" si="14"/>
        <v>12385.635955493462</v>
      </c>
      <c r="J374" s="31">
        <f>(E374*(F374+G374)*(1+(SUM('Cadastro Institucional'!D$3:D$4))))</f>
        <v>32393.201729752131</v>
      </c>
    </row>
    <row r="375" spans="1:10" ht="26.4" customHeight="1" x14ac:dyDescent="0.25">
      <c r="A375" s="76" t="s">
        <v>61</v>
      </c>
      <c r="B375" s="33" t="s">
        <v>776</v>
      </c>
      <c r="C375" s="61" t="s">
        <v>777</v>
      </c>
      <c r="D375" s="33" t="s">
        <v>125</v>
      </c>
      <c r="E375" s="34">
        <v>2</v>
      </c>
      <c r="F375" s="35">
        <v>7183.3663966537179</v>
      </c>
      <c r="G375" s="35">
        <v>5028.3564776576022</v>
      </c>
      <c r="H375" s="35">
        <f t="shared" si="13"/>
        <v>14366.732793307436</v>
      </c>
      <c r="I375" s="35">
        <f t="shared" si="14"/>
        <v>9338.3763156498335</v>
      </c>
      <c r="J375" s="31">
        <f>(E375*(F375+G375)*(1+(SUM('Cadastro Institucional'!D$3:D$4))))</f>
        <v>24423.445748622638</v>
      </c>
    </row>
    <row r="376" spans="1:10" ht="26.4" customHeight="1" x14ac:dyDescent="0.25">
      <c r="A376" s="76" t="s">
        <v>61</v>
      </c>
      <c r="B376" s="33" t="s">
        <v>778</v>
      </c>
      <c r="C376" s="61" t="s">
        <v>779</v>
      </c>
      <c r="D376" s="33" t="s">
        <v>125</v>
      </c>
      <c r="E376" s="34">
        <v>4</v>
      </c>
      <c r="F376" s="35">
        <v>402.72877967509402</v>
      </c>
      <c r="G376" s="35">
        <v>281.91014577256578</v>
      </c>
      <c r="H376" s="35">
        <f t="shared" si="13"/>
        <v>1610.9151187003761</v>
      </c>
      <c r="I376" s="35">
        <f t="shared" si="14"/>
        <v>1047.0948271552445</v>
      </c>
      <c r="J376" s="31">
        <f>(E376*(F376+G376)*(1+(SUM('Cadastro Institucional'!D$3:D$4))))</f>
        <v>2738.5557017906394</v>
      </c>
    </row>
    <row r="377" spans="1:10" ht="26.4" customHeight="1" x14ac:dyDescent="0.25">
      <c r="A377" s="76" t="s">
        <v>61</v>
      </c>
      <c r="B377" s="33" t="s">
        <v>780</v>
      </c>
      <c r="C377" s="61" t="s">
        <v>781</v>
      </c>
      <c r="D377" s="33" t="s">
        <v>125</v>
      </c>
      <c r="E377" s="34">
        <v>1</v>
      </c>
      <c r="F377" s="35">
        <v>1038.0539769992729</v>
      </c>
      <c r="G377" s="35">
        <v>726.63778389949096</v>
      </c>
      <c r="H377" s="35">
        <f t="shared" si="13"/>
        <v>1038.0539769992729</v>
      </c>
      <c r="I377" s="35">
        <f t="shared" si="14"/>
        <v>674.73508504952736</v>
      </c>
      <c r="J377" s="31">
        <f>(E377*(F377+G377)*(1+(SUM('Cadastro Institucional'!D$3:D$4))))</f>
        <v>1764.6917608987637</v>
      </c>
    </row>
    <row r="378" spans="1:10" x14ac:dyDescent="0.25">
      <c r="A378" s="76" t="s">
        <v>61</v>
      </c>
      <c r="B378" s="33" t="s">
        <v>782</v>
      </c>
      <c r="C378" s="61" t="s">
        <v>783</v>
      </c>
      <c r="D378" s="33" t="s">
        <v>125</v>
      </c>
      <c r="E378" s="34">
        <v>8</v>
      </c>
      <c r="F378" s="35">
        <v>69.203598466618203</v>
      </c>
      <c r="G378" s="35">
        <v>48.442518926632737</v>
      </c>
      <c r="H378" s="35">
        <f t="shared" si="13"/>
        <v>553.62878773294563</v>
      </c>
      <c r="I378" s="35">
        <f t="shared" si="14"/>
        <v>359.85871202641465</v>
      </c>
      <c r="J378" s="31">
        <f>(E378*(F378+G378)*(1+(SUM('Cadastro Institucional'!D$3:D$4))))</f>
        <v>941.16893914600746</v>
      </c>
    </row>
    <row r="379" spans="1:10" ht="26.4" customHeight="1" x14ac:dyDescent="0.25">
      <c r="A379" s="76" t="s">
        <v>61</v>
      </c>
      <c r="B379" s="33" t="s">
        <v>784</v>
      </c>
      <c r="C379" s="61" t="s">
        <v>291</v>
      </c>
      <c r="D379" s="33" t="s">
        <v>152</v>
      </c>
      <c r="E379" s="34">
        <v>12</v>
      </c>
      <c r="F379" s="35">
        <v>36.820916998865727</v>
      </c>
      <c r="G379" s="35">
        <v>25.77464189920601</v>
      </c>
      <c r="H379" s="35">
        <f t="shared" si="13"/>
        <v>441.85100398638872</v>
      </c>
      <c r="I379" s="35">
        <f t="shared" si="14"/>
        <v>287.20315259115267</v>
      </c>
      <c r="J379" s="31">
        <f>(E379*(F379+G379)*(1+(SUM('Cadastro Institucional'!D$3:D$4))))</f>
        <v>751.14670677686081</v>
      </c>
    </row>
    <row r="380" spans="1:10" ht="26.4" customHeight="1" x14ac:dyDescent="0.25">
      <c r="A380" s="76" t="s">
        <v>61</v>
      </c>
      <c r="B380" s="33" t="s">
        <v>785</v>
      </c>
      <c r="C380" s="61" t="s">
        <v>283</v>
      </c>
      <c r="D380" s="33" t="s">
        <v>125</v>
      </c>
      <c r="E380" s="34">
        <v>12</v>
      </c>
      <c r="F380" s="35">
        <v>4.1916668904958758</v>
      </c>
      <c r="G380" s="35">
        <v>2.934166823347113</v>
      </c>
      <c r="H380" s="35">
        <f t="shared" si="13"/>
        <v>50.30000268595051</v>
      </c>
      <c r="I380" s="35">
        <f t="shared" si="14"/>
        <v>32.695001745867835</v>
      </c>
      <c r="J380" s="31">
        <f>(E380*(F380+G380)*(1+(SUM('Cadastro Institucional'!D$3:D$4))))</f>
        <v>85.510004566115867</v>
      </c>
    </row>
    <row r="381" spans="1:10" ht="26.4" customHeight="1" x14ac:dyDescent="0.25">
      <c r="A381" s="76" t="s">
        <v>61</v>
      </c>
      <c r="B381" s="33" t="s">
        <v>786</v>
      </c>
      <c r="C381" s="61" t="s">
        <v>787</v>
      </c>
      <c r="D381" s="33" t="s">
        <v>125</v>
      </c>
      <c r="E381" s="34">
        <v>18</v>
      </c>
      <c r="F381" s="35">
        <v>12.365417326962829</v>
      </c>
      <c r="G381" s="35">
        <v>8.6557921288739834</v>
      </c>
      <c r="H381" s="35">
        <f t="shared" si="13"/>
        <v>222.57751188533092</v>
      </c>
      <c r="I381" s="35">
        <f t="shared" si="14"/>
        <v>144.67538272546511</v>
      </c>
      <c r="J381" s="31">
        <f>(E381*(F381+G381)*(1+(SUM('Cadastro Institucional'!D$3:D$4))))</f>
        <v>378.38177020506259</v>
      </c>
    </row>
    <row r="382" spans="1:10" ht="26.4" customHeight="1" x14ac:dyDescent="0.25">
      <c r="A382" s="76" t="s">
        <v>63</v>
      </c>
      <c r="B382" s="33" t="s">
        <v>788</v>
      </c>
      <c r="C382" s="61" t="s">
        <v>589</v>
      </c>
      <c r="D382" s="33" t="s">
        <v>120</v>
      </c>
      <c r="E382" s="34">
        <v>44</v>
      </c>
      <c r="F382" s="35">
        <v>245.06999641973189</v>
      </c>
      <c r="G382" s="35">
        <v>171.54899749381229</v>
      </c>
      <c r="H382" s="35">
        <f t="shared" si="13"/>
        <v>10783.079842468203</v>
      </c>
      <c r="I382" s="35">
        <f t="shared" si="14"/>
        <v>7009.001897604332</v>
      </c>
      <c r="J382" s="31">
        <f>(E382*(F382+G382)*(1+(SUM('Cadastro Institucional'!D$3:D$4))))</f>
        <v>18331.235732195943</v>
      </c>
    </row>
    <row r="383" spans="1:10" ht="26.4" customHeight="1" x14ac:dyDescent="0.25">
      <c r="A383" s="76" t="s">
        <v>63</v>
      </c>
      <c r="B383" s="33" t="s">
        <v>789</v>
      </c>
      <c r="C383" s="61" t="s">
        <v>591</v>
      </c>
      <c r="D383" s="33" t="s">
        <v>120</v>
      </c>
      <c r="E383" s="34">
        <v>2</v>
      </c>
      <c r="F383" s="35">
        <v>439.85491577522532</v>
      </c>
      <c r="G383" s="35">
        <v>307.89844104265768</v>
      </c>
      <c r="H383" s="35">
        <f t="shared" si="13"/>
        <v>879.70983155045064</v>
      </c>
      <c r="I383" s="35">
        <f t="shared" si="14"/>
        <v>571.81139050779291</v>
      </c>
      <c r="J383" s="31">
        <f>(E383*(F383+G383)*(1+(SUM('Cadastro Institucional'!D$3:D$4))))</f>
        <v>1495.5067136357661</v>
      </c>
    </row>
    <row r="384" spans="1:10" ht="26.4" customHeight="1" x14ac:dyDescent="0.25">
      <c r="A384" s="76" t="s">
        <v>63</v>
      </c>
      <c r="B384" s="33" t="s">
        <v>790</v>
      </c>
      <c r="C384" s="61" t="s">
        <v>595</v>
      </c>
      <c r="D384" s="33" t="s">
        <v>125</v>
      </c>
      <c r="E384" s="34">
        <v>42</v>
      </c>
      <c r="F384" s="35">
        <v>65.351999045261834</v>
      </c>
      <c r="G384" s="35">
        <v>45.746399331683278</v>
      </c>
      <c r="H384" s="35">
        <f t="shared" si="13"/>
        <v>2744.7839599009972</v>
      </c>
      <c r="I384" s="35">
        <f t="shared" si="14"/>
        <v>1784.1095739356483</v>
      </c>
      <c r="J384" s="31">
        <f>(E384*(F384+G384)*(1+(SUM('Cadastro Institucional'!D$3:D$4))))</f>
        <v>4666.1327318316944</v>
      </c>
    </row>
    <row r="385" spans="1:10" ht="26.4" customHeight="1" x14ac:dyDescent="0.25">
      <c r="A385" s="76" t="s">
        <v>63</v>
      </c>
      <c r="B385" s="33" t="s">
        <v>791</v>
      </c>
      <c r="C385" s="61" t="s">
        <v>597</v>
      </c>
      <c r="D385" s="33" t="s">
        <v>125</v>
      </c>
      <c r="E385" s="34">
        <v>2</v>
      </c>
      <c r="F385" s="35">
        <v>106.3675088824921</v>
      </c>
      <c r="G385" s="35">
        <v>74.457256217744472</v>
      </c>
      <c r="H385" s="35">
        <f t="shared" si="13"/>
        <v>212.73501776498421</v>
      </c>
      <c r="I385" s="35">
        <f t="shared" si="14"/>
        <v>138.27776154723975</v>
      </c>
      <c r="J385" s="31">
        <f>(E385*(F385+G385)*(1+(SUM('Cadastro Institucional'!D$3:D$4))))</f>
        <v>361.64953020047312</v>
      </c>
    </row>
    <row r="386" spans="1:10" x14ac:dyDescent="0.25">
      <c r="A386" s="76" t="s">
        <v>63</v>
      </c>
      <c r="B386" s="33" t="s">
        <v>792</v>
      </c>
      <c r="C386" s="61" t="s">
        <v>602</v>
      </c>
      <c r="D386" s="33" t="s">
        <v>125</v>
      </c>
      <c r="E386" s="34">
        <v>17</v>
      </c>
      <c r="F386" s="35">
        <v>39.697551139402123</v>
      </c>
      <c r="G386" s="35">
        <v>27.78828579758148</v>
      </c>
      <c r="H386" s="35">
        <f t="shared" si="13"/>
        <v>674.85836936983605</v>
      </c>
      <c r="I386" s="35">
        <f t="shared" si="14"/>
        <v>438.65794009039342</v>
      </c>
      <c r="J386" s="31">
        <f>(E386*(F386+G386)*(1+(SUM('Cadastro Institucional'!D$3:D$4))))</f>
        <v>1147.2592279287212</v>
      </c>
    </row>
    <row r="387" spans="1:10" x14ac:dyDescent="0.25">
      <c r="A387" s="76" t="s">
        <v>63</v>
      </c>
      <c r="B387" s="33" t="s">
        <v>793</v>
      </c>
      <c r="C387" s="61" t="s">
        <v>604</v>
      </c>
      <c r="D387" s="33" t="s">
        <v>125</v>
      </c>
      <c r="E387" s="34">
        <v>4</v>
      </c>
      <c r="F387" s="35">
        <v>88.600331528520684</v>
      </c>
      <c r="G387" s="35">
        <v>62.020232069964472</v>
      </c>
      <c r="H387" s="35">
        <f t="shared" si="13"/>
        <v>354.40132611408274</v>
      </c>
      <c r="I387" s="35">
        <f t="shared" si="14"/>
        <v>230.36086197415378</v>
      </c>
      <c r="J387" s="31">
        <f>(E387*(F387+G387)*(1+(SUM('Cadastro Institucional'!D$3:D$4))))</f>
        <v>602.48225439394059</v>
      </c>
    </row>
    <row r="388" spans="1:10" x14ac:dyDescent="0.25">
      <c r="A388" s="76" t="s">
        <v>63</v>
      </c>
      <c r="B388" s="33" t="s">
        <v>794</v>
      </c>
      <c r="C388" s="61" t="s">
        <v>608</v>
      </c>
      <c r="D388" s="33" t="s">
        <v>125</v>
      </c>
      <c r="E388" s="34">
        <v>6</v>
      </c>
      <c r="F388" s="35">
        <v>61.477781060606183</v>
      </c>
      <c r="G388" s="35">
        <v>43.034446742424329</v>
      </c>
      <c r="H388" s="35">
        <f t="shared" si="13"/>
        <v>368.86668636363709</v>
      </c>
      <c r="I388" s="35">
        <f t="shared" si="14"/>
        <v>239.76334613636411</v>
      </c>
      <c r="J388" s="31">
        <f>(E388*(F388+G388)*(1+(SUM('Cadastro Institucional'!D$3:D$4))))</f>
        <v>627.0733668181831</v>
      </c>
    </row>
    <row r="389" spans="1:10" x14ac:dyDescent="0.25">
      <c r="A389" s="76" t="s">
        <v>63</v>
      </c>
      <c r="B389" s="33" t="s">
        <v>795</v>
      </c>
      <c r="C389" s="61" t="s">
        <v>612</v>
      </c>
      <c r="D389" s="33" t="s">
        <v>125</v>
      </c>
      <c r="E389" s="34">
        <v>7</v>
      </c>
      <c r="F389" s="35">
        <v>65.351999045261834</v>
      </c>
      <c r="G389" s="35">
        <v>45.746399331683278</v>
      </c>
      <c r="H389" s="35">
        <f t="shared" si="13"/>
        <v>457.46399331683284</v>
      </c>
      <c r="I389" s="35">
        <f t="shared" si="14"/>
        <v>297.35159565594137</v>
      </c>
      <c r="J389" s="31">
        <f>(E389*(F389+G389)*(1+(SUM('Cadastro Institucional'!D$3:D$4))))</f>
        <v>777.68878863861573</v>
      </c>
    </row>
    <row r="390" spans="1:10" x14ac:dyDescent="0.25">
      <c r="A390" s="76" t="s">
        <v>63</v>
      </c>
      <c r="B390" s="33" t="s">
        <v>796</v>
      </c>
      <c r="C390" s="61" t="s">
        <v>614</v>
      </c>
      <c r="D390" s="33" t="s">
        <v>125</v>
      </c>
      <c r="E390" s="34">
        <v>2</v>
      </c>
      <c r="F390" s="35">
        <v>106.3675088824921</v>
      </c>
      <c r="G390" s="31">
        <v>74.457256217744472</v>
      </c>
      <c r="H390" s="31">
        <f t="shared" si="13"/>
        <v>212.73501776498421</v>
      </c>
      <c r="I390" s="31">
        <f t="shared" si="14"/>
        <v>138.27776154723975</v>
      </c>
      <c r="J390" s="31">
        <f>(E390*(F390+G390)*(1+(SUM('Cadastro Institucional'!D$3:D$4))))</f>
        <v>361.64953020047312</v>
      </c>
    </row>
    <row r="391" spans="1:10" ht="26.4" customHeight="1" x14ac:dyDescent="0.25">
      <c r="A391" s="76" t="s">
        <v>63</v>
      </c>
      <c r="B391" s="33" t="s">
        <v>797</v>
      </c>
      <c r="C391" s="61" t="s">
        <v>620</v>
      </c>
      <c r="D391" s="33" t="s">
        <v>125</v>
      </c>
      <c r="E391" s="34">
        <v>2</v>
      </c>
      <c r="F391" s="35">
        <v>63.795526282409803</v>
      </c>
      <c r="G391" s="35">
        <v>44.656868397686857</v>
      </c>
      <c r="H391" s="35">
        <f t="shared" si="13"/>
        <v>127.59105256481961</v>
      </c>
      <c r="I391" s="35">
        <f t="shared" si="14"/>
        <v>82.934184167132742</v>
      </c>
      <c r="J391" s="31">
        <f>(E391*(F391+G391)*(1+(SUM('Cadastro Institucional'!D$3:D$4))))</f>
        <v>216.90478936019332</v>
      </c>
    </row>
    <row r="392" spans="1:10" ht="26.4" customHeight="1" x14ac:dyDescent="0.25">
      <c r="A392" s="76" t="s">
        <v>63</v>
      </c>
      <c r="B392" s="33" t="s">
        <v>798</v>
      </c>
      <c r="C392" s="61" t="s">
        <v>757</v>
      </c>
      <c r="D392" s="33" t="s">
        <v>125</v>
      </c>
      <c r="E392" s="34">
        <v>2</v>
      </c>
      <c r="F392" s="35">
        <v>62.685835896356473</v>
      </c>
      <c r="G392" s="35">
        <v>43.880085127449533</v>
      </c>
      <c r="H392" s="35">
        <f t="shared" si="13"/>
        <v>125.37167179271295</v>
      </c>
      <c r="I392" s="35">
        <f t="shared" si="14"/>
        <v>81.491586665263412</v>
      </c>
      <c r="J392" s="31">
        <f>(E392*(F392+G392)*(1+(SUM('Cadastro Institucional'!D$3:D$4))))</f>
        <v>213.131842047612</v>
      </c>
    </row>
    <row r="393" spans="1:10" x14ac:dyDescent="0.25">
      <c r="A393" s="76" t="s">
        <v>63</v>
      </c>
      <c r="B393" s="33" t="s">
        <v>799</v>
      </c>
      <c r="C393" s="61" t="s">
        <v>766</v>
      </c>
      <c r="D393" s="33" t="s">
        <v>125</v>
      </c>
      <c r="E393" s="34">
        <v>10</v>
      </c>
      <c r="F393" s="35">
        <v>96.326148934532696</v>
      </c>
      <c r="G393" s="35">
        <v>67.428304254172886</v>
      </c>
      <c r="H393" s="35">
        <f t="shared" si="13"/>
        <v>963.26148934532694</v>
      </c>
      <c r="I393" s="35">
        <f t="shared" si="14"/>
        <v>626.11996807446258</v>
      </c>
      <c r="J393" s="31">
        <f>(E393*(F393+G393)*(1+(SUM('Cadastro Institucional'!D$3:D$4))))</f>
        <v>1637.5445318870559</v>
      </c>
    </row>
    <row r="394" spans="1:10" x14ac:dyDescent="0.25">
      <c r="A394" s="76" t="s">
        <v>63</v>
      </c>
      <c r="B394" s="33" t="s">
        <v>800</v>
      </c>
      <c r="C394" s="61" t="s">
        <v>639</v>
      </c>
      <c r="D394" s="33" t="s">
        <v>125</v>
      </c>
      <c r="E394" s="34">
        <v>2</v>
      </c>
      <c r="F394" s="35">
        <v>207.28203721236471</v>
      </c>
      <c r="G394" s="35">
        <v>145.09742604865531</v>
      </c>
      <c r="H394" s="35">
        <f t="shared" si="13"/>
        <v>414.56407442472943</v>
      </c>
      <c r="I394" s="35">
        <f t="shared" si="14"/>
        <v>269.46664837607415</v>
      </c>
      <c r="J394" s="31">
        <f>(E394*(F394+G394)*(1+(SUM('Cadastro Institucional'!D$3:D$4))))</f>
        <v>704.75892652204004</v>
      </c>
    </row>
    <row r="395" spans="1:10" ht="26.4" customHeight="1" x14ac:dyDescent="0.25">
      <c r="A395" s="76" t="s">
        <v>63</v>
      </c>
      <c r="B395" s="33" t="s">
        <v>801</v>
      </c>
      <c r="C395" s="61" t="s">
        <v>578</v>
      </c>
      <c r="D395" s="33" t="s">
        <v>125</v>
      </c>
      <c r="E395" s="34">
        <v>2</v>
      </c>
      <c r="F395" s="35">
        <v>76.765036778885275</v>
      </c>
      <c r="G395" s="35">
        <v>53.735525745219689</v>
      </c>
      <c r="H395" s="35">
        <f t="shared" si="13"/>
        <v>153.53007355777055</v>
      </c>
      <c r="I395" s="35">
        <f t="shared" si="14"/>
        <v>99.79454781255086</v>
      </c>
      <c r="J395" s="31">
        <f>(E395*(F395+G395)*(1+(SUM('Cadastro Institucional'!D$3:D$4))))</f>
        <v>261.00112504820993</v>
      </c>
    </row>
    <row r="396" spans="1:10" ht="26.4" customHeight="1" x14ac:dyDescent="0.25">
      <c r="A396" s="76" t="s">
        <v>63</v>
      </c>
      <c r="B396" s="33" t="s">
        <v>802</v>
      </c>
      <c r="C396" s="61" t="s">
        <v>761</v>
      </c>
      <c r="D396" s="33" t="s">
        <v>125</v>
      </c>
      <c r="E396" s="34">
        <v>26</v>
      </c>
      <c r="F396" s="35">
        <v>330.07322023983221</v>
      </c>
      <c r="G396" s="35">
        <v>231.05125416788249</v>
      </c>
      <c r="H396" s="35">
        <f t="shared" si="13"/>
        <v>8581.9037262356378</v>
      </c>
      <c r="I396" s="35">
        <f t="shared" si="14"/>
        <v>5578.2374220531647</v>
      </c>
      <c r="J396" s="31">
        <f>(E396*(F396+G396)*(1+(SUM('Cadastro Institucional'!D$3:D$4))))</f>
        <v>14589.236334600582</v>
      </c>
    </row>
    <row r="397" spans="1:10" ht="26.4" customHeight="1" x14ac:dyDescent="0.25">
      <c r="A397" s="76" t="s">
        <v>63</v>
      </c>
      <c r="B397" s="33" t="s">
        <v>803</v>
      </c>
      <c r="C397" s="61" t="s">
        <v>631</v>
      </c>
      <c r="D397" s="33" t="s">
        <v>125</v>
      </c>
      <c r="E397" s="34">
        <v>8</v>
      </c>
      <c r="F397" s="35">
        <v>328.1828606617654</v>
      </c>
      <c r="G397" s="35">
        <v>229.72800246323581</v>
      </c>
      <c r="H397" s="35">
        <f t="shared" si="13"/>
        <v>2625.4628852941232</v>
      </c>
      <c r="I397" s="35">
        <f t="shared" si="14"/>
        <v>1706.5508754411801</v>
      </c>
      <c r="J397" s="31">
        <f>(E397*(F397+G397)*(1+(SUM('Cadastro Institucional'!D$3:D$4))))</f>
        <v>4463.2869050000099</v>
      </c>
    </row>
    <row r="398" spans="1:10" ht="26.4" customHeight="1" x14ac:dyDescent="0.25">
      <c r="A398" s="76" t="s">
        <v>63</v>
      </c>
      <c r="B398" s="33" t="s">
        <v>804</v>
      </c>
      <c r="C398" s="61" t="s">
        <v>805</v>
      </c>
      <c r="D398" s="33" t="s">
        <v>125</v>
      </c>
      <c r="E398" s="34">
        <v>6</v>
      </c>
      <c r="F398" s="35">
        <v>241.30850961756661</v>
      </c>
      <c r="G398" s="35">
        <v>168.91595673229659</v>
      </c>
      <c r="H398" s="35">
        <f t="shared" si="13"/>
        <v>1447.8510577053996</v>
      </c>
      <c r="I398" s="35">
        <f t="shared" si="14"/>
        <v>941.10318750850979</v>
      </c>
      <c r="J398" s="31">
        <f>(E398*(F398+G398)*(1+(SUM('Cadastro Institucional'!D$3:D$4))))</f>
        <v>2461.3467980991791</v>
      </c>
    </row>
    <row r="399" spans="1:10" ht="26.4" customHeight="1" x14ac:dyDescent="0.25">
      <c r="A399" s="76" t="s">
        <v>63</v>
      </c>
      <c r="B399" s="33" t="s">
        <v>806</v>
      </c>
      <c r="C399" s="61" t="s">
        <v>807</v>
      </c>
      <c r="D399" s="33" t="s">
        <v>125</v>
      </c>
      <c r="E399" s="34">
        <v>2</v>
      </c>
      <c r="F399" s="35">
        <v>451.71374961108512</v>
      </c>
      <c r="G399" s="35">
        <v>316.1996247277595</v>
      </c>
      <c r="H399" s="35">
        <f t="shared" ref="H399:H462" si="15">F399*E399</f>
        <v>903.42749922217024</v>
      </c>
      <c r="I399" s="35">
        <f t="shared" ref="I399:I462" si="16">(E399*F399)*0.65</f>
        <v>587.22787449441068</v>
      </c>
      <c r="J399" s="31">
        <f>(E399*(F399+G399)*(1+(SUM('Cadastro Institucional'!D$3:D$4))))</f>
        <v>1535.8267486776892</v>
      </c>
    </row>
    <row r="400" spans="1:10" ht="26.4" customHeight="1" x14ac:dyDescent="0.25">
      <c r="A400" s="76" t="s">
        <v>63</v>
      </c>
      <c r="B400" s="33" t="s">
        <v>808</v>
      </c>
      <c r="C400" s="61" t="s">
        <v>809</v>
      </c>
      <c r="D400" s="33" t="s">
        <v>120</v>
      </c>
      <c r="E400" s="34">
        <v>7</v>
      </c>
      <c r="F400" s="35">
        <v>143.5118253103916</v>
      </c>
      <c r="G400" s="35">
        <v>100.4582777172741</v>
      </c>
      <c r="H400" s="35">
        <f t="shared" si="15"/>
        <v>1004.5827771727412</v>
      </c>
      <c r="I400" s="35">
        <f t="shared" si="16"/>
        <v>652.97880516228179</v>
      </c>
      <c r="J400" s="31">
        <f>(E400*(F400+G400)*(1+(SUM('Cadastro Institucional'!D$3:D$4))))</f>
        <v>1707.7907211936599</v>
      </c>
    </row>
    <row r="401" spans="1:10" ht="26.4" customHeight="1" x14ac:dyDescent="0.25">
      <c r="A401" s="76" t="s">
        <v>63</v>
      </c>
      <c r="B401" s="33" t="s">
        <v>810</v>
      </c>
      <c r="C401" s="61" t="s">
        <v>811</v>
      </c>
      <c r="D401" s="33" t="s">
        <v>120</v>
      </c>
      <c r="E401" s="34">
        <v>2</v>
      </c>
      <c r="F401" s="35">
        <v>323.27160785049159</v>
      </c>
      <c r="G401" s="35">
        <v>226.29012549534411</v>
      </c>
      <c r="H401" s="35">
        <f t="shared" si="15"/>
        <v>646.54321570098318</v>
      </c>
      <c r="I401" s="35">
        <f t="shared" si="16"/>
        <v>420.25309020563907</v>
      </c>
      <c r="J401" s="31">
        <f>(E401*(F401+G401)*(1+(SUM('Cadastro Institucional'!D$3:D$4))))</f>
        <v>1099.1234666916714</v>
      </c>
    </row>
    <row r="402" spans="1:10" x14ac:dyDescent="0.25">
      <c r="A402" s="76" t="s">
        <v>63</v>
      </c>
      <c r="B402" s="33" t="s">
        <v>812</v>
      </c>
      <c r="C402" s="61" t="s">
        <v>813</v>
      </c>
      <c r="D402" s="33" t="s">
        <v>125</v>
      </c>
      <c r="E402" s="34">
        <v>9</v>
      </c>
      <c r="F402" s="35">
        <v>6.254295758807336</v>
      </c>
      <c r="G402" s="35">
        <v>4.3780070311651347</v>
      </c>
      <c r="H402" s="35">
        <f t="shared" si="15"/>
        <v>56.288661829266026</v>
      </c>
      <c r="I402" s="35">
        <f t="shared" si="16"/>
        <v>36.587630189022917</v>
      </c>
      <c r="J402" s="31">
        <f>(E402*(F402+G402)*(1+(SUM('Cadastro Institucional'!D$3:D$4))))</f>
        <v>95.690725109752236</v>
      </c>
    </row>
    <row r="403" spans="1:10" x14ac:dyDescent="0.25">
      <c r="A403" s="76" t="s">
        <v>63</v>
      </c>
      <c r="B403" s="33" t="s">
        <v>814</v>
      </c>
      <c r="C403" s="61" t="s">
        <v>815</v>
      </c>
      <c r="D403" s="33" t="s">
        <v>125</v>
      </c>
      <c r="E403" s="34">
        <v>7</v>
      </c>
      <c r="F403" s="35">
        <v>62.111626846086658</v>
      </c>
      <c r="G403" s="35">
        <v>43.478138792260658</v>
      </c>
      <c r="H403" s="35">
        <f t="shared" si="15"/>
        <v>434.7813879226066</v>
      </c>
      <c r="I403" s="35">
        <f t="shared" si="16"/>
        <v>282.60790214969433</v>
      </c>
      <c r="J403" s="31">
        <f>(E403*(F403+G403)*(1+(SUM('Cadastro Institucional'!D$3:D$4))))</f>
        <v>739.1283594684312</v>
      </c>
    </row>
    <row r="404" spans="1:10" x14ac:dyDescent="0.25">
      <c r="A404" s="76" t="s">
        <v>63</v>
      </c>
      <c r="B404" s="33" t="s">
        <v>816</v>
      </c>
      <c r="C404" s="61" t="s">
        <v>817</v>
      </c>
      <c r="D404" s="33" t="s">
        <v>125</v>
      </c>
      <c r="E404" s="34">
        <v>1</v>
      </c>
      <c r="F404" s="35">
        <v>13.01882422459896</v>
      </c>
      <c r="G404" s="35">
        <v>9.1131769572192685</v>
      </c>
      <c r="H404" s="35">
        <f t="shared" si="15"/>
        <v>13.01882422459896</v>
      </c>
      <c r="I404" s="35">
        <f t="shared" si="16"/>
        <v>8.4622357459893252</v>
      </c>
      <c r="J404" s="31">
        <f>(E404*(F404+G404)*(1+(SUM('Cadastro Institucional'!D$3:D$4))))</f>
        <v>22.132001181818229</v>
      </c>
    </row>
    <row r="405" spans="1:10" x14ac:dyDescent="0.25">
      <c r="A405" s="76" t="s">
        <v>63</v>
      </c>
      <c r="B405" s="33" t="s">
        <v>818</v>
      </c>
      <c r="C405" s="61" t="s">
        <v>819</v>
      </c>
      <c r="D405" s="33" t="s">
        <v>125</v>
      </c>
      <c r="E405" s="34">
        <v>2</v>
      </c>
      <c r="F405" s="35">
        <v>40.086800833390129</v>
      </c>
      <c r="G405" s="35">
        <v>28.060760583373089</v>
      </c>
      <c r="H405" s="35">
        <f t="shared" si="15"/>
        <v>80.173601666780257</v>
      </c>
      <c r="I405" s="35">
        <f t="shared" si="16"/>
        <v>52.112841083407169</v>
      </c>
      <c r="J405" s="31">
        <f>(E405*(F405+G405)*(1+(SUM('Cadastro Institucional'!D$3:D$4))))</f>
        <v>136.29512283352642</v>
      </c>
    </row>
    <row r="406" spans="1:10" x14ac:dyDescent="0.25">
      <c r="A406" s="76" t="s">
        <v>63</v>
      </c>
      <c r="B406" s="33" t="s">
        <v>820</v>
      </c>
      <c r="C406" s="61" t="s">
        <v>821</v>
      </c>
      <c r="D406" s="33" t="s">
        <v>125</v>
      </c>
      <c r="E406" s="34">
        <v>2</v>
      </c>
      <c r="F406" s="35">
        <v>158.83754573660701</v>
      </c>
      <c r="G406" s="31">
        <v>111.1862820156249</v>
      </c>
      <c r="H406" s="31">
        <f t="shared" si="15"/>
        <v>317.67509147321402</v>
      </c>
      <c r="I406" s="31">
        <f t="shared" si="16"/>
        <v>206.48880945758913</v>
      </c>
      <c r="J406" s="31">
        <f>(E406*(F406+G406)*(1+(SUM('Cadastro Institucional'!D$3:D$4))))</f>
        <v>540.04765550446382</v>
      </c>
    </row>
    <row r="407" spans="1:10" ht="26.4" customHeight="1" x14ac:dyDescent="0.25">
      <c r="A407" s="76" t="s">
        <v>63</v>
      </c>
      <c r="B407" s="33" t="s">
        <v>822</v>
      </c>
      <c r="C407" s="61" t="s">
        <v>671</v>
      </c>
      <c r="D407" s="33" t="s">
        <v>125</v>
      </c>
      <c r="E407" s="34">
        <v>5</v>
      </c>
      <c r="F407" s="35">
        <v>6.2003794160589978</v>
      </c>
      <c r="G407" s="35">
        <v>4.3402655912412982</v>
      </c>
      <c r="H407" s="35">
        <f t="shared" si="15"/>
        <v>31.001897080294988</v>
      </c>
      <c r="I407" s="35">
        <f t="shared" si="16"/>
        <v>20.151233102191743</v>
      </c>
      <c r="J407" s="31">
        <f>(E407*(F407+G407)*(1+(SUM('Cadastro Institucional'!D$3:D$4))))</f>
        <v>52.703225036501479</v>
      </c>
    </row>
    <row r="408" spans="1:10" ht="26.4" customHeight="1" x14ac:dyDescent="0.25">
      <c r="A408" s="76" t="s">
        <v>63</v>
      </c>
      <c r="B408" s="33" t="s">
        <v>823</v>
      </c>
      <c r="C408" s="61" t="s">
        <v>673</v>
      </c>
      <c r="D408" s="33" t="s">
        <v>125</v>
      </c>
      <c r="E408" s="34">
        <v>4</v>
      </c>
      <c r="F408" s="35">
        <v>20.73083378673639</v>
      </c>
      <c r="G408" s="35">
        <v>14.511583650715471</v>
      </c>
      <c r="H408" s="35">
        <f t="shared" si="15"/>
        <v>82.923335146945561</v>
      </c>
      <c r="I408" s="35">
        <f t="shared" si="16"/>
        <v>53.900167845514616</v>
      </c>
      <c r="J408" s="31">
        <f>(E408*(F408+G408)*(1+(SUM('Cadastro Institucional'!D$3:D$4))))</f>
        <v>140.96966974980745</v>
      </c>
    </row>
    <row r="409" spans="1:10" ht="26.4" customHeight="1" x14ac:dyDescent="0.25">
      <c r="A409" s="76" t="s">
        <v>63</v>
      </c>
      <c r="B409" s="33" t="s">
        <v>824</v>
      </c>
      <c r="C409" s="61" t="s">
        <v>677</v>
      </c>
      <c r="D409" s="33" t="s">
        <v>125</v>
      </c>
      <c r="E409" s="34">
        <v>8</v>
      </c>
      <c r="F409" s="35">
        <v>70.064287401466672</v>
      </c>
      <c r="G409" s="35">
        <v>49.04500118102667</v>
      </c>
      <c r="H409" s="35">
        <f t="shared" si="15"/>
        <v>560.51429921173337</v>
      </c>
      <c r="I409" s="35">
        <f t="shared" si="16"/>
        <v>364.33429448762672</v>
      </c>
      <c r="J409" s="31">
        <f>(E409*(F409+G409)*(1+(SUM('Cadastro Institucional'!D$3:D$4))))</f>
        <v>952.87430865994679</v>
      </c>
    </row>
    <row r="410" spans="1:10" ht="26.4" customHeight="1" x14ac:dyDescent="0.25">
      <c r="A410" s="76" t="s">
        <v>63</v>
      </c>
      <c r="B410" s="33" t="s">
        <v>825</v>
      </c>
      <c r="C410" s="61" t="s">
        <v>679</v>
      </c>
      <c r="D410" s="33" t="s">
        <v>125</v>
      </c>
      <c r="E410" s="34">
        <v>4</v>
      </c>
      <c r="F410" s="35">
        <v>82.680711604578036</v>
      </c>
      <c r="G410" s="35">
        <v>57.87649812320462</v>
      </c>
      <c r="H410" s="35">
        <f t="shared" si="15"/>
        <v>330.72284641831214</v>
      </c>
      <c r="I410" s="35">
        <f t="shared" si="16"/>
        <v>214.96985017190289</v>
      </c>
      <c r="J410" s="31">
        <f>(E410*(F410+G410)*(1+(SUM('Cadastro Institucional'!D$3:D$4))))</f>
        <v>562.22883891113065</v>
      </c>
    </row>
    <row r="411" spans="1:10" x14ac:dyDescent="0.25">
      <c r="A411" s="76" t="s">
        <v>63</v>
      </c>
      <c r="B411" s="33" t="s">
        <v>826</v>
      </c>
      <c r="C411" s="61" t="s">
        <v>683</v>
      </c>
      <c r="D411" s="33" t="s">
        <v>125</v>
      </c>
      <c r="E411" s="34">
        <v>2</v>
      </c>
      <c r="F411" s="35">
        <v>131.1909547178337</v>
      </c>
      <c r="G411" s="35">
        <v>91.833668302483588</v>
      </c>
      <c r="H411" s="35">
        <f t="shared" si="15"/>
        <v>262.38190943566741</v>
      </c>
      <c r="I411" s="35">
        <f t="shared" si="16"/>
        <v>170.54824113318384</v>
      </c>
      <c r="J411" s="31">
        <f>(E411*(F411+G411)*(1+(SUM('Cadastro Institucional'!D$3:D$4))))</f>
        <v>446.04924604063456</v>
      </c>
    </row>
    <row r="412" spans="1:10" ht="26.4" customHeight="1" x14ac:dyDescent="0.25">
      <c r="A412" s="76" t="s">
        <v>63</v>
      </c>
      <c r="B412" s="33" t="s">
        <v>827</v>
      </c>
      <c r="C412" s="61" t="s">
        <v>695</v>
      </c>
      <c r="D412" s="33" t="s">
        <v>125</v>
      </c>
      <c r="E412" s="34">
        <v>10</v>
      </c>
      <c r="F412" s="35">
        <v>258.07517717955011</v>
      </c>
      <c r="G412" s="35">
        <v>180.65262402568499</v>
      </c>
      <c r="H412" s="35">
        <f t="shared" si="15"/>
        <v>2580.7517717955011</v>
      </c>
      <c r="I412" s="35">
        <f t="shared" si="16"/>
        <v>1677.4886516670758</v>
      </c>
      <c r="J412" s="31">
        <f>(E412*(F412+G412)*(1+(SUM('Cadastro Institucional'!D$3:D$4))))</f>
        <v>4387.2780120523512</v>
      </c>
    </row>
    <row r="413" spans="1:10" ht="26.4" customHeight="1" x14ac:dyDescent="0.25">
      <c r="A413" s="76" t="s">
        <v>63</v>
      </c>
      <c r="B413" s="33" t="s">
        <v>828</v>
      </c>
      <c r="C413" s="61" t="s">
        <v>697</v>
      </c>
      <c r="D413" s="33" t="s">
        <v>125</v>
      </c>
      <c r="E413" s="34">
        <v>6</v>
      </c>
      <c r="F413" s="35">
        <v>397.7974068627459</v>
      </c>
      <c r="G413" s="35">
        <v>278.45818480392211</v>
      </c>
      <c r="H413" s="35">
        <f t="shared" si="15"/>
        <v>2386.7844411764754</v>
      </c>
      <c r="I413" s="35">
        <f t="shared" si="16"/>
        <v>1551.409886764709</v>
      </c>
      <c r="J413" s="31">
        <f>(E413*(F413+G413)*(1+(SUM('Cadastro Institucional'!D$3:D$4))))</f>
        <v>4057.5335500000083</v>
      </c>
    </row>
    <row r="414" spans="1:10" ht="26.4" customHeight="1" x14ac:dyDescent="0.25">
      <c r="A414" s="76" t="s">
        <v>63</v>
      </c>
      <c r="B414" s="33" t="s">
        <v>829</v>
      </c>
      <c r="C414" s="61" t="s">
        <v>830</v>
      </c>
      <c r="D414" s="33" t="s">
        <v>125</v>
      </c>
      <c r="E414" s="34">
        <v>2</v>
      </c>
      <c r="F414" s="35">
        <v>282.23890396005572</v>
      </c>
      <c r="G414" s="35">
        <v>197.56723277203889</v>
      </c>
      <c r="H414" s="35">
        <f t="shared" si="15"/>
        <v>564.47780792011145</v>
      </c>
      <c r="I414" s="35">
        <f t="shared" si="16"/>
        <v>366.91057514807244</v>
      </c>
      <c r="J414" s="31">
        <f>(E414*(F414+G414)*(1+(SUM('Cadastro Institucional'!D$3:D$4))))</f>
        <v>959.61227346418923</v>
      </c>
    </row>
    <row r="415" spans="1:10" ht="26.4" customHeight="1" x14ac:dyDescent="0.25">
      <c r="A415" s="76" t="s">
        <v>63</v>
      </c>
      <c r="B415" s="33" t="s">
        <v>831</v>
      </c>
      <c r="C415" s="61" t="s">
        <v>832</v>
      </c>
      <c r="D415" s="33" t="s">
        <v>125</v>
      </c>
      <c r="E415" s="34">
        <v>2</v>
      </c>
      <c r="F415" s="35">
        <v>422.45427092448642</v>
      </c>
      <c r="G415" s="35">
        <v>295.71798964714043</v>
      </c>
      <c r="H415" s="35">
        <f t="shared" si="15"/>
        <v>844.90854184897285</v>
      </c>
      <c r="I415" s="35">
        <f t="shared" si="16"/>
        <v>549.19055220183236</v>
      </c>
      <c r="J415" s="31">
        <f>(E415*(F415+G415)*(1+(SUM('Cadastro Institucional'!D$3:D$4))))</f>
        <v>1436.3445211432536</v>
      </c>
    </row>
    <row r="416" spans="1:10" x14ac:dyDescent="0.25">
      <c r="A416" s="76" t="s">
        <v>63</v>
      </c>
      <c r="B416" s="33" t="s">
        <v>833</v>
      </c>
      <c r="C416" s="61" t="s">
        <v>580</v>
      </c>
      <c r="D416" s="33" t="s">
        <v>125</v>
      </c>
      <c r="E416" s="34">
        <v>5</v>
      </c>
      <c r="F416" s="35">
        <v>31.725165092772709</v>
      </c>
      <c r="G416" s="35">
        <v>22.207615564940902</v>
      </c>
      <c r="H416" s="35">
        <f t="shared" si="15"/>
        <v>158.62582546386355</v>
      </c>
      <c r="I416" s="35">
        <f t="shared" si="16"/>
        <v>103.10678655151131</v>
      </c>
      <c r="J416" s="31">
        <f>(E416*(F416+G416)*(1+(SUM('Cadastro Institucional'!D$3:D$4))))</f>
        <v>269.66390328856801</v>
      </c>
    </row>
    <row r="417" spans="1:10" x14ac:dyDescent="0.25">
      <c r="A417" s="76" t="s">
        <v>63</v>
      </c>
      <c r="B417" s="33" t="s">
        <v>834</v>
      </c>
      <c r="C417" s="61" t="s">
        <v>710</v>
      </c>
      <c r="D417" s="33" t="s">
        <v>125</v>
      </c>
      <c r="E417" s="34">
        <v>60</v>
      </c>
      <c r="F417" s="35">
        <v>2.4656864061740449</v>
      </c>
      <c r="G417" s="35">
        <v>1.7259804843218309</v>
      </c>
      <c r="H417" s="35">
        <f t="shared" si="15"/>
        <v>147.9411843704427</v>
      </c>
      <c r="I417" s="35">
        <f t="shared" si="16"/>
        <v>96.161769840787755</v>
      </c>
      <c r="J417" s="31">
        <f>(E417*(F417+G417)*(1+(SUM('Cadastro Institucional'!D$3:D$4))))</f>
        <v>251.50001342975256</v>
      </c>
    </row>
    <row r="418" spans="1:10" x14ac:dyDescent="0.25">
      <c r="A418" s="76" t="s">
        <v>63</v>
      </c>
      <c r="B418" s="33" t="s">
        <v>835</v>
      </c>
      <c r="C418" s="61" t="s">
        <v>712</v>
      </c>
      <c r="D418" s="33" t="s">
        <v>152</v>
      </c>
      <c r="E418" s="34">
        <v>33</v>
      </c>
      <c r="F418" s="35">
        <v>7.3970592185221351</v>
      </c>
      <c r="G418" s="35">
        <v>5.1779414529654941</v>
      </c>
      <c r="H418" s="35">
        <f t="shared" si="15"/>
        <v>244.10295421123047</v>
      </c>
      <c r="I418" s="35">
        <f t="shared" si="16"/>
        <v>158.66692023729982</v>
      </c>
      <c r="J418" s="31">
        <f>(E418*(F418+G418)*(1+(SUM('Cadastro Institucional'!D$3:D$4))))</f>
        <v>414.97502215909174</v>
      </c>
    </row>
    <row r="419" spans="1:10" x14ac:dyDescent="0.25">
      <c r="A419" s="76" t="s">
        <v>63</v>
      </c>
      <c r="B419" s="33" t="s">
        <v>836</v>
      </c>
      <c r="C419" s="61" t="s">
        <v>714</v>
      </c>
      <c r="D419" s="33" t="s">
        <v>125</v>
      </c>
      <c r="E419" s="34">
        <v>120</v>
      </c>
      <c r="F419" s="35">
        <v>8.2189546872468169E-2</v>
      </c>
      <c r="G419" s="35">
        <v>5.7532682810727723E-2</v>
      </c>
      <c r="H419" s="35">
        <f t="shared" si="15"/>
        <v>9.8627456246961795</v>
      </c>
      <c r="I419" s="35">
        <f t="shared" si="16"/>
        <v>6.4107846560525168</v>
      </c>
      <c r="J419" s="31">
        <f>(E419*(F419+G419)*(1+(SUM('Cadastro Institucional'!D$3:D$4))))</f>
        <v>16.766667561983507</v>
      </c>
    </row>
    <row r="420" spans="1:10" ht="26.4" customHeight="1" x14ac:dyDescent="0.25">
      <c r="A420" s="76" t="s">
        <v>63</v>
      </c>
      <c r="B420" s="33" t="s">
        <v>837</v>
      </c>
      <c r="C420" s="61" t="s">
        <v>287</v>
      </c>
      <c r="D420" s="33" t="s">
        <v>125</v>
      </c>
      <c r="E420" s="34">
        <v>60</v>
      </c>
      <c r="F420" s="35">
        <v>0.23013073124291089</v>
      </c>
      <c r="G420" s="35">
        <v>0.16109151187003759</v>
      </c>
      <c r="H420" s="35">
        <f t="shared" si="15"/>
        <v>13.807843874574653</v>
      </c>
      <c r="I420" s="35">
        <f t="shared" si="16"/>
        <v>8.9750985184735246</v>
      </c>
      <c r="J420" s="31">
        <f>(E420*(F420+G420)*(1+(SUM('Cadastro Institucional'!D$3:D$4))))</f>
        <v>23.473334586776911</v>
      </c>
    </row>
    <row r="421" spans="1:10" ht="26.4" customHeight="1" x14ac:dyDescent="0.25">
      <c r="A421" s="76" t="s">
        <v>63</v>
      </c>
      <c r="B421" s="33" t="s">
        <v>838</v>
      </c>
      <c r="C421" s="61" t="s">
        <v>839</v>
      </c>
      <c r="D421" s="33" t="s">
        <v>125</v>
      </c>
      <c r="E421" s="34">
        <v>2</v>
      </c>
      <c r="F421" s="35">
        <v>9509.3305731445671</v>
      </c>
      <c r="G421" s="35">
        <v>6656.5314012011968</v>
      </c>
      <c r="H421" s="35">
        <f t="shared" si="15"/>
        <v>19018.661146289134</v>
      </c>
      <c r="I421" s="35">
        <f t="shared" si="16"/>
        <v>12362.129745087937</v>
      </c>
      <c r="J421" s="31">
        <f>(E421*(F421+G421)*(1+(SUM('Cadastro Institucional'!D$3:D$4))))</f>
        <v>32331.723948691528</v>
      </c>
    </row>
    <row r="422" spans="1:10" ht="26.4" customHeight="1" x14ac:dyDescent="0.25">
      <c r="A422" s="76" t="s">
        <v>63</v>
      </c>
      <c r="B422" s="33" t="s">
        <v>840</v>
      </c>
      <c r="C422" s="61" t="s">
        <v>841</v>
      </c>
      <c r="D422" s="33" t="s">
        <v>125</v>
      </c>
      <c r="E422" s="34">
        <v>2</v>
      </c>
      <c r="F422" s="35">
        <v>26805.298816986771</v>
      </c>
      <c r="G422" s="31">
        <v>18763.70917189074</v>
      </c>
      <c r="H422" s="31">
        <f t="shared" si="15"/>
        <v>53610.597633973543</v>
      </c>
      <c r="I422" s="31">
        <f t="shared" si="16"/>
        <v>34846.888462082803</v>
      </c>
      <c r="J422" s="31">
        <f>(E422*(F422+G422)*(1+(SUM('Cadastro Institucional'!D$3:D$4))))</f>
        <v>91138.015977755014</v>
      </c>
    </row>
    <row r="423" spans="1:10" ht="26.4" customHeight="1" x14ac:dyDescent="0.25">
      <c r="A423" s="76" t="s">
        <v>65</v>
      </c>
      <c r="B423" s="33" t="s">
        <v>842</v>
      </c>
      <c r="C423" s="61" t="s">
        <v>843</v>
      </c>
      <c r="D423" s="33" t="s">
        <v>120</v>
      </c>
      <c r="E423" s="34">
        <v>117</v>
      </c>
      <c r="F423" s="35">
        <v>44.047495371683119</v>
      </c>
      <c r="G423" s="35">
        <v>30.833246760178181</v>
      </c>
      <c r="H423" s="35">
        <f t="shared" si="15"/>
        <v>5153.5569584869254</v>
      </c>
      <c r="I423" s="35">
        <f t="shared" si="16"/>
        <v>3349.8120230165018</v>
      </c>
      <c r="J423" s="31">
        <f>(E423*(F423+G423)*(1+(SUM('Cadastro Institucional'!D$3:D$4))))</f>
        <v>8761.0468294277725</v>
      </c>
    </row>
    <row r="424" spans="1:10" ht="26.4" customHeight="1" x14ac:dyDescent="0.25">
      <c r="A424" s="76" t="s">
        <v>65</v>
      </c>
      <c r="B424" s="33" t="s">
        <v>844</v>
      </c>
      <c r="C424" s="61" t="s">
        <v>845</v>
      </c>
      <c r="D424" s="33" t="s">
        <v>120</v>
      </c>
      <c r="E424" s="34">
        <v>137</v>
      </c>
      <c r="F424" s="35">
        <v>74.625529123462044</v>
      </c>
      <c r="G424" s="35">
        <v>52.237870386423431</v>
      </c>
      <c r="H424" s="35">
        <f t="shared" si="15"/>
        <v>10223.697489914301</v>
      </c>
      <c r="I424" s="35">
        <f t="shared" si="16"/>
        <v>6645.4033684442957</v>
      </c>
      <c r="J424" s="31">
        <f>(E424*(F424+G424)*(1+(SUM('Cadastro Institucional'!D$3:D$4))))</f>
        <v>17380.28573285431</v>
      </c>
    </row>
    <row r="425" spans="1:10" ht="26.4" customHeight="1" x14ac:dyDescent="0.25">
      <c r="A425" s="76" t="s">
        <v>65</v>
      </c>
      <c r="B425" s="33" t="s">
        <v>846</v>
      </c>
      <c r="C425" s="61" t="s">
        <v>847</v>
      </c>
      <c r="D425" s="33" t="s">
        <v>120</v>
      </c>
      <c r="E425" s="34">
        <v>122</v>
      </c>
      <c r="F425" s="35">
        <v>131.94892644458281</v>
      </c>
      <c r="G425" s="35">
        <v>92.364248511207961</v>
      </c>
      <c r="H425" s="35">
        <f t="shared" si="15"/>
        <v>16097.769026239102</v>
      </c>
      <c r="I425" s="35">
        <f t="shared" si="16"/>
        <v>10463.549867055417</v>
      </c>
      <c r="J425" s="31">
        <f>(E425*(F425+G425)*(1+(SUM('Cadastro Institucional'!D$3:D$4))))</f>
        <v>27366.207344606475</v>
      </c>
    </row>
    <row r="426" spans="1:10" ht="26.4" customHeight="1" x14ac:dyDescent="0.25">
      <c r="A426" s="76" t="s">
        <v>65</v>
      </c>
      <c r="B426" s="33" t="s">
        <v>848</v>
      </c>
      <c r="C426" s="61" t="s">
        <v>849</v>
      </c>
      <c r="D426" s="33" t="s">
        <v>120</v>
      </c>
      <c r="E426" s="34">
        <v>201</v>
      </c>
      <c r="F426" s="35">
        <v>138.83458257697319</v>
      </c>
      <c r="G426" s="35">
        <v>97.18420780388125</v>
      </c>
      <c r="H426" s="35">
        <f t="shared" si="15"/>
        <v>27905.75109797161</v>
      </c>
      <c r="I426" s="35">
        <f t="shared" si="16"/>
        <v>18138.738213681547</v>
      </c>
      <c r="J426" s="31">
        <f>(E426*(F426+G426)*(1+(SUM('Cadastro Institucional'!D$3:D$4))))</f>
        <v>47439.776866551743</v>
      </c>
    </row>
    <row r="427" spans="1:10" ht="26.4" customHeight="1" x14ac:dyDescent="0.25">
      <c r="A427" s="76" t="s">
        <v>65</v>
      </c>
      <c r="B427" s="33" t="s">
        <v>850</v>
      </c>
      <c r="C427" s="61" t="s">
        <v>851</v>
      </c>
      <c r="D427" s="33" t="s">
        <v>120</v>
      </c>
      <c r="E427" s="34">
        <v>8</v>
      </c>
      <c r="F427" s="35">
        <v>390.98783852526822</v>
      </c>
      <c r="G427" s="35">
        <v>273.69148696768781</v>
      </c>
      <c r="H427" s="35">
        <f t="shared" si="15"/>
        <v>3127.9027082021457</v>
      </c>
      <c r="I427" s="35">
        <f t="shared" si="16"/>
        <v>2033.1367603313947</v>
      </c>
      <c r="J427" s="31">
        <f>(E427*(F427+G427)*(1+(SUM('Cadastro Institucional'!D$3:D$4))))</f>
        <v>5317.4346039436477</v>
      </c>
    </row>
    <row r="428" spans="1:10" x14ac:dyDescent="0.25">
      <c r="A428" s="76" t="s">
        <v>65</v>
      </c>
      <c r="B428" s="33" t="s">
        <v>852</v>
      </c>
      <c r="C428" s="61" t="s">
        <v>853</v>
      </c>
      <c r="D428" s="33" t="s">
        <v>125</v>
      </c>
      <c r="E428" s="34">
        <v>1095</v>
      </c>
      <c r="F428" s="35">
        <v>5.2244936123140597</v>
      </c>
      <c r="G428" s="35">
        <v>3.657145528619842</v>
      </c>
      <c r="H428" s="35">
        <f t="shared" si="15"/>
        <v>5720.8205054838954</v>
      </c>
      <c r="I428" s="35">
        <f t="shared" si="16"/>
        <v>3718.533328564532</v>
      </c>
      <c r="J428" s="31">
        <f>(E428*(F428+G428)*(1+(SUM('Cadastro Institucional'!D$3:D$4))))</f>
        <v>9725.3948593226232</v>
      </c>
    </row>
    <row r="429" spans="1:10" x14ac:dyDescent="0.25">
      <c r="A429" s="76" t="s">
        <v>65</v>
      </c>
      <c r="B429" s="33" t="s">
        <v>854</v>
      </c>
      <c r="C429" s="61" t="s">
        <v>855</v>
      </c>
      <c r="D429" s="33" t="s">
        <v>125</v>
      </c>
      <c r="E429" s="34">
        <v>393</v>
      </c>
      <c r="F429" s="35">
        <v>11.80633115331756</v>
      </c>
      <c r="G429" s="35">
        <v>8.2644318073222909</v>
      </c>
      <c r="H429" s="35">
        <f t="shared" si="15"/>
        <v>4639.888143253801</v>
      </c>
      <c r="I429" s="35">
        <f t="shared" si="16"/>
        <v>3015.9272931149708</v>
      </c>
      <c r="J429" s="31">
        <f>(E429*(F429+G429)*(1+(SUM('Cadastro Institucional'!D$3:D$4))))</f>
        <v>7887.8098435314614</v>
      </c>
    </row>
    <row r="430" spans="1:10" x14ac:dyDescent="0.25">
      <c r="A430" s="76" t="s">
        <v>65</v>
      </c>
      <c r="B430" s="33" t="s">
        <v>856</v>
      </c>
      <c r="C430" s="61" t="s">
        <v>857</v>
      </c>
      <c r="D430" s="33" t="s">
        <v>125</v>
      </c>
      <c r="E430" s="34">
        <v>708</v>
      </c>
      <c r="F430" s="35">
        <v>6.5818375410034964</v>
      </c>
      <c r="G430" s="35">
        <v>4.6072862787024471</v>
      </c>
      <c r="H430" s="35">
        <f t="shared" si="15"/>
        <v>4659.9409790304753</v>
      </c>
      <c r="I430" s="35">
        <f t="shared" si="16"/>
        <v>3028.9616363698092</v>
      </c>
      <c r="J430" s="31">
        <f>(E430*(F430+G430)*(1+(SUM('Cadastro Institucional'!D$3:D$4))))</f>
        <v>7921.8996643518085</v>
      </c>
    </row>
    <row r="431" spans="1:10" x14ac:dyDescent="0.25">
      <c r="A431" s="76" t="s">
        <v>65</v>
      </c>
      <c r="B431" s="33" t="s">
        <v>858</v>
      </c>
      <c r="C431" s="61" t="s">
        <v>859</v>
      </c>
      <c r="D431" s="33" t="s">
        <v>125</v>
      </c>
      <c r="E431" s="34">
        <v>7</v>
      </c>
      <c r="F431" s="35">
        <v>61.02925626541375</v>
      </c>
      <c r="G431" s="35">
        <v>42.720479385789623</v>
      </c>
      <c r="H431" s="35">
        <f t="shared" si="15"/>
        <v>427.20479385789622</v>
      </c>
      <c r="I431" s="35">
        <f t="shared" si="16"/>
        <v>277.68311600763258</v>
      </c>
      <c r="J431" s="31">
        <f>(E431*(F431+G431)*(1+(SUM('Cadastro Institucional'!D$3:D$4))))</f>
        <v>726.24814955842362</v>
      </c>
    </row>
    <row r="432" spans="1:10" x14ac:dyDescent="0.25">
      <c r="A432" s="76" t="s">
        <v>65</v>
      </c>
      <c r="B432" s="33" t="s">
        <v>860</v>
      </c>
      <c r="C432" s="61" t="s">
        <v>861</v>
      </c>
      <c r="D432" s="33" t="s">
        <v>125</v>
      </c>
      <c r="E432" s="34">
        <v>26</v>
      </c>
      <c r="F432" s="35">
        <v>6.325734912948886</v>
      </c>
      <c r="G432" s="35">
        <v>4.4280144390642198</v>
      </c>
      <c r="H432" s="35">
        <f t="shared" si="15"/>
        <v>164.46910773667105</v>
      </c>
      <c r="I432" s="35">
        <f t="shared" si="16"/>
        <v>106.90492002883619</v>
      </c>
      <c r="J432" s="31">
        <f>(E432*(F432+G432)*(1+(SUM('Cadastro Institucional'!D$3:D$4))))</f>
        <v>279.59748315234077</v>
      </c>
    </row>
    <row r="433" spans="1:10" x14ac:dyDescent="0.25">
      <c r="A433" s="76" t="s">
        <v>65</v>
      </c>
      <c r="B433" s="33" t="s">
        <v>862</v>
      </c>
      <c r="C433" s="61" t="s">
        <v>863</v>
      </c>
      <c r="D433" s="33" t="s">
        <v>125</v>
      </c>
      <c r="E433" s="34">
        <v>53</v>
      </c>
      <c r="F433" s="35">
        <v>11.703890102095709</v>
      </c>
      <c r="G433" s="35">
        <v>8.1927230714669985</v>
      </c>
      <c r="H433" s="35">
        <f t="shared" si="15"/>
        <v>620.30617541107256</v>
      </c>
      <c r="I433" s="35">
        <f t="shared" si="16"/>
        <v>403.19901401719716</v>
      </c>
      <c r="J433" s="31">
        <f>(E433*(F433+G433)*(1+(SUM('Cadastro Institucional'!D$3:D$4))))</f>
        <v>1054.5204981988234</v>
      </c>
    </row>
    <row r="434" spans="1:10" x14ac:dyDescent="0.25">
      <c r="A434" s="76" t="s">
        <v>65</v>
      </c>
      <c r="B434" s="33" t="s">
        <v>864</v>
      </c>
      <c r="C434" s="61" t="s">
        <v>865</v>
      </c>
      <c r="D434" s="33" t="s">
        <v>125</v>
      </c>
      <c r="E434" s="34">
        <v>4</v>
      </c>
      <c r="F434" s="35">
        <v>16.569840035133321</v>
      </c>
      <c r="G434" s="35">
        <v>11.59888802459332</v>
      </c>
      <c r="H434" s="35">
        <f t="shared" si="15"/>
        <v>66.279360140533285</v>
      </c>
      <c r="I434" s="35">
        <f t="shared" si="16"/>
        <v>43.081584091346635</v>
      </c>
      <c r="J434" s="31">
        <f>(E434*(F434+G434)*(1+(SUM('Cadastro Institucional'!D$3:D$4))))</f>
        <v>112.67491223890656</v>
      </c>
    </row>
    <row r="435" spans="1:10" x14ac:dyDescent="0.25">
      <c r="A435" s="76" t="s">
        <v>65</v>
      </c>
      <c r="B435" s="33" t="s">
        <v>866</v>
      </c>
      <c r="C435" s="61" t="s">
        <v>867</v>
      </c>
      <c r="D435" s="33" t="s">
        <v>125</v>
      </c>
      <c r="E435" s="34">
        <v>186</v>
      </c>
      <c r="F435" s="35">
        <v>1.5110055055222029</v>
      </c>
      <c r="G435" s="35">
        <v>1.0577038538655421</v>
      </c>
      <c r="H435" s="35">
        <f t="shared" si="15"/>
        <v>281.04702402712974</v>
      </c>
      <c r="I435" s="35">
        <f t="shared" si="16"/>
        <v>182.68056561763433</v>
      </c>
      <c r="J435" s="31">
        <f>(E435*(F435+G435)*(1+(SUM('Cadastro Institucional'!D$3:D$4))))</f>
        <v>477.77994084612055</v>
      </c>
    </row>
    <row r="436" spans="1:10" x14ac:dyDescent="0.25">
      <c r="A436" s="76" t="s">
        <v>65</v>
      </c>
      <c r="B436" s="33" t="s">
        <v>868</v>
      </c>
      <c r="C436" s="61" t="s">
        <v>869</v>
      </c>
      <c r="D436" s="33" t="s">
        <v>125</v>
      </c>
      <c r="E436" s="34">
        <v>53</v>
      </c>
      <c r="F436" s="35">
        <v>2.2280928640751139</v>
      </c>
      <c r="G436" s="35">
        <v>1.55966500485258</v>
      </c>
      <c r="H436" s="35">
        <f t="shared" si="15"/>
        <v>118.08892179598104</v>
      </c>
      <c r="I436" s="35">
        <f t="shared" si="16"/>
        <v>76.757799167387674</v>
      </c>
      <c r="J436" s="31">
        <f>(E436*(F436+G436)*(1+(SUM('Cadastro Institucional'!D$3:D$4))))</f>
        <v>200.75116705316776</v>
      </c>
    </row>
    <row r="437" spans="1:10" x14ac:dyDescent="0.25">
      <c r="A437" s="76" t="s">
        <v>65</v>
      </c>
      <c r="B437" s="33" t="s">
        <v>870</v>
      </c>
      <c r="C437" s="61" t="s">
        <v>871</v>
      </c>
      <c r="D437" s="33" t="s">
        <v>125</v>
      </c>
      <c r="E437" s="34">
        <v>4</v>
      </c>
      <c r="F437" s="35">
        <v>2.586636543351569</v>
      </c>
      <c r="G437" s="35">
        <v>1.8106455803460979</v>
      </c>
      <c r="H437" s="35">
        <f t="shared" si="15"/>
        <v>10.346546173406276</v>
      </c>
      <c r="I437" s="35">
        <f t="shared" si="16"/>
        <v>6.7252550127140793</v>
      </c>
      <c r="J437" s="31">
        <f>(E437*(F437+G437)*(1+(SUM('Cadastro Institucional'!D$3:D$4))))</f>
        <v>17.589128494790668</v>
      </c>
    </row>
    <row r="438" spans="1:10" x14ac:dyDescent="0.25">
      <c r="A438" s="76" t="s">
        <v>65</v>
      </c>
      <c r="B438" s="33" t="s">
        <v>872</v>
      </c>
      <c r="C438" s="61" t="s">
        <v>873</v>
      </c>
      <c r="D438" s="33" t="s">
        <v>125</v>
      </c>
      <c r="E438" s="34">
        <v>138</v>
      </c>
      <c r="F438" s="35">
        <v>9.8627456246961795</v>
      </c>
      <c r="G438" s="31">
        <v>6.9039219372873264</v>
      </c>
      <c r="H438" s="31">
        <f t="shared" si="15"/>
        <v>1361.0588962080728</v>
      </c>
      <c r="I438" s="31">
        <f t="shared" si="16"/>
        <v>884.68828253524737</v>
      </c>
      <c r="J438" s="31">
        <f>(E438*(F438+G438)*(1+(SUM('Cadastro Institucional'!D$3:D$4))))</f>
        <v>2313.800123553724</v>
      </c>
    </row>
    <row r="439" spans="1:10" x14ac:dyDescent="0.25">
      <c r="A439" s="76" t="s">
        <v>65</v>
      </c>
      <c r="B439" s="33" t="s">
        <v>874</v>
      </c>
      <c r="C439" s="61" t="s">
        <v>875</v>
      </c>
      <c r="D439" s="33" t="s">
        <v>125</v>
      </c>
      <c r="E439" s="34">
        <v>268</v>
      </c>
      <c r="F439" s="35">
        <v>2.048821024436887</v>
      </c>
      <c r="G439" s="35">
        <v>1.434174717105821</v>
      </c>
      <c r="H439" s="35">
        <f t="shared" si="15"/>
        <v>549.08403454908569</v>
      </c>
      <c r="I439" s="35">
        <f t="shared" si="16"/>
        <v>356.90462245690571</v>
      </c>
      <c r="J439" s="31">
        <f>(E439*(F439+G439)*(1+(SUM('Cadastro Institucional'!D$3:D$4))))</f>
        <v>933.44285873344575</v>
      </c>
    </row>
    <row r="440" spans="1:10" x14ac:dyDescent="0.25">
      <c r="A440" s="76" t="s">
        <v>65</v>
      </c>
      <c r="B440" s="33" t="s">
        <v>876</v>
      </c>
      <c r="C440" s="61" t="s">
        <v>877</v>
      </c>
      <c r="D440" s="33" t="s">
        <v>125</v>
      </c>
      <c r="E440" s="34">
        <v>459</v>
      </c>
      <c r="F440" s="35">
        <v>3.354944427515401</v>
      </c>
      <c r="G440" s="35">
        <v>2.3484610992607808</v>
      </c>
      <c r="H440" s="35">
        <f t="shared" si="15"/>
        <v>1539.919492229569</v>
      </c>
      <c r="I440" s="35">
        <f t="shared" si="16"/>
        <v>1000.9476699492199</v>
      </c>
      <c r="J440" s="31">
        <f>(E440*(F440+G440)*(1+(SUM('Cadastro Institucional'!D$3:D$4))))</f>
        <v>2617.8631367902676</v>
      </c>
    </row>
    <row r="441" spans="1:10" x14ac:dyDescent="0.25">
      <c r="A441" s="76" t="s">
        <v>65</v>
      </c>
      <c r="B441" s="33" t="s">
        <v>878</v>
      </c>
      <c r="C441" s="61" t="s">
        <v>879</v>
      </c>
      <c r="D441" s="33" t="s">
        <v>125</v>
      </c>
      <c r="E441" s="34">
        <v>8</v>
      </c>
      <c r="F441" s="35">
        <v>10.807530903904571</v>
      </c>
      <c r="G441" s="35">
        <v>7.565271632733201</v>
      </c>
      <c r="H441" s="35">
        <f t="shared" si="15"/>
        <v>86.460247231236565</v>
      </c>
      <c r="I441" s="35">
        <f t="shared" si="16"/>
        <v>56.199160700303771</v>
      </c>
      <c r="J441" s="31">
        <f>(E441*(F441+G441)*(1+(SUM('Cadastro Institucional'!D$3:D$4))))</f>
        <v>146.98242029310217</v>
      </c>
    </row>
    <row r="442" spans="1:10" x14ac:dyDescent="0.25">
      <c r="A442" s="76" t="s">
        <v>65</v>
      </c>
      <c r="B442" s="33" t="s">
        <v>880</v>
      </c>
      <c r="C442" s="61" t="s">
        <v>881</v>
      </c>
      <c r="D442" s="33" t="s">
        <v>125</v>
      </c>
      <c r="E442" s="34">
        <v>194</v>
      </c>
      <c r="F442" s="35">
        <v>8.5026072514130764</v>
      </c>
      <c r="G442" s="35">
        <v>5.9518250759891531</v>
      </c>
      <c r="H442" s="35">
        <f t="shared" si="15"/>
        <v>1649.5058067741368</v>
      </c>
      <c r="I442" s="35">
        <f t="shared" si="16"/>
        <v>1072.178774403189</v>
      </c>
      <c r="J442" s="31">
        <f>(E442*(F442+G442)*(1+(SUM('Cadastro Institucional'!D$3:D$4))))</f>
        <v>2804.1598715160326</v>
      </c>
    </row>
    <row r="443" spans="1:10" x14ac:dyDescent="0.25">
      <c r="A443" s="76" t="s">
        <v>65</v>
      </c>
      <c r="B443" s="33" t="s">
        <v>882</v>
      </c>
      <c r="C443" s="61" t="s">
        <v>883</v>
      </c>
      <c r="D443" s="33" t="s">
        <v>125</v>
      </c>
      <c r="E443" s="34">
        <v>3</v>
      </c>
      <c r="F443" s="35">
        <v>61.464630733106588</v>
      </c>
      <c r="G443" s="35">
        <v>43.025241513174613</v>
      </c>
      <c r="H443" s="35">
        <f t="shared" si="15"/>
        <v>184.39389219931977</v>
      </c>
      <c r="I443" s="35">
        <f t="shared" si="16"/>
        <v>119.85602992955785</v>
      </c>
      <c r="J443" s="31">
        <f>(E443*(F443+G443)*(1+(SUM('Cadastro Institucional'!D$3:D$4))))</f>
        <v>313.46961673884363</v>
      </c>
    </row>
    <row r="444" spans="1:10" x14ac:dyDescent="0.25">
      <c r="A444" s="76" t="s">
        <v>65</v>
      </c>
      <c r="B444" s="33" t="s">
        <v>884</v>
      </c>
      <c r="C444" s="61" t="s">
        <v>885</v>
      </c>
      <c r="D444" s="33" t="s">
        <v>125</v>
      </c>
      <c r="E444" s="34">
        <v>503</v>
      </c>
      <c r="F444" s="35">
        <v>4.481795990955689</v>
      </c>
      <c r="G444" s="35">
        <v>3.1372571936689821</v>
      </c>
      <c r="H444" s="35">
        <f t="shared" si="15"/>
        <v>2254.3433834507114</v>
      </c>
      <c r="I444" s="35">
        <f t="shared" si="16"/>
        <v>1465.3231992429623</v>
      </c>
      <c r="J444" s="31">
        <f>(E444*(F444+G444)*(1+(SUM('Cadastro Institucional'!D$3:D$4))))</f>
        <v>3832.3837518662094</v>
      </c>
    </row>
    <row r="445" spans="1:10" x14ac:dyDescent="0.25">
      <c r="A445" s="76" t="s">
        <v>65</v>
      </c>
      <c r="B445" s="33" t="s">
        <v>886</v>
      </c>
      <c r="C445" s="61" t="s">
        <v>887</v>
      </c>
      <c r="D445" s="33" t="s">
        <v>125</v>
      </c>
      <c r="E445" s="34">
        <v>499</v>
      </c>
      <c r="F445" s="35">
        <v>6.4281759641707303</v>
      </c>
      <c r="G445" s="35">
        <v>4.4997231749195112</v>
      </c>
      <c r="H445" s="35">
        <f t="shared" si="15"/>
        <v>3207.6598061211944</v>
      </c>
      <c r="I445" s="35">
        <f t="shared" si="16"/>
        <v>2084.9788739787764</v>
      </c>
      <c r="J445" s="31">
        <f>(E445*(F445+G445)*(1+(SUM('Cadastro Institucional'!D$3:D$4))))</f>
        <v>5453.0216704060304</v>
      </c>
    </row>
    <row r="446" spans="1:10" x14ac:dyDescent="0.25">
      <c r="A446" s="76" t="s">
        <v>65</v>
      </c>
      <c r="B446" s="33" t="s">
        <v>888</v>
      </c>
      <c r="C446" s="61" t="s">
        <v>889</v>
      </c>
      <c r="D446" s="33" t="s">
        <v>125</v>
      </c>
      <c r="E446" s="34">
        <v>120</v>
      </c>
      <c r="F446" s="35">
        <v>15.03322426680565</v>
      </c>
      <c r="G446" s="35">
        <v>10.523256986763959</v>
      </c>
      <c r="H446" s="35">
        <f t="shared" si="15"/>
        <v>1803.9869120166779</v>
      </c>
      <c r="I446" s="35">
        <f t="shared" si="16"/>
        <v>1172.5914928108407</v>
      </c>
      <c r="J446" s="31">
        <f>(E446*(F446+G446)*(1+(SUM('Cadastro Institucional'!D$3:D$4))))</f>
        <v>3066.7777504283531</v>
      </c>
    </row>
    <row r="447" spans="1:10" x14ac:dyDescent="0.25">
      <c r="A447" s="76" t="s">
        <v>65</v>
      </c>
      <c r="B447" s="33" t="s">
        <v>890</v>
      </c>
      <c r="C447" s="61" t="s">
        <v>891</v>
      </c>
      <c r="D447" s="33" t="s">
        <v>125</v>
      </c>
      <c r="E447" s="34">
        <v>178</v>
      </c>
      <c r="F447" s="35">
        <v>15.2637166320548</v>
      </c>
      <c r="G447" s="35">
        <v>10.684601642438359</v>
      </c>
      <c r="H447" s="35">
        <f t="shared" si="15"/>
        <v>2716.9415605057543</v>
      </c>
      <c r="I447" s="35">
        <f t="shared" si="16"/>
        <v>1766.0120143287404</v>
      </c>
      <c r="J447" s="31">
        <f>(E447*(F447+G447)*(1+(SUM('Cadastro Institucional'!D$3:D$4))))</f>
        <v>4618.8006528597825</v>
      </c>
    </row>
    <row r="448" spans="1:10" x14ac:dyDescent="0.25">
      <c r="A448" s="76" t="s">
        <v>65</v>
      </c>
      <c r="B448" s="33" t="s">
        <v>892</v>
      </c>
      <c r="C448" s="61" t="s">
        <v>893</v>
      </c>
      <c r="D448" s="33" t="s">
        <v>125</v>
      </c>
      <c r="E448" s="34">
        <v>4</v>
      </c>
      <c r="F448" s="35">
        <v>125.3366261699265</v>
      </c>
      <c r="G448" s="35">
        <v>87.735638318948546</v>
      </c>
      <c r="H448" s="35">
        <f t="shared" si="15"/>
        <v>501.34650467970602</v>
      </c>
      <c r="I448" s="35">
        <f t="shared" si="16"/>
        <v>325.8752280418089</v>
      </c>
      <c r="J448" s="31">
        <f>(E448*(F448+G448)*(1+(SUM('Cadastro Institucional'!D$3:D$4))))</f>
        <v>852.2890579555002</v>
      </c>
    </row>
    <row r="449" spans="1:10" x14ac:dyDescent="0.25">
      <c r="A449" s="76" t="s">
        <v>65</v>
      </c>
      <c r="B449" s="33" t="s">
        <v>894</v>
      </c>
      <c r="C449" s="61" t="s">
        <v>895</v>
      </c>
      <c r="D449" s="33" t="s">
        <v>125</v>
      </c>
      <c r="E449" s="34">
        <v>78</v>
      </c>
      <c r="F449" s="35">
        <v>15.73107927139041</v>
      </c>
      <c r="G449" s="35">
        <v>11.011755489973289</v>
      </c>
      <c r="H449" s="35">
        <f t="shared" si="15"/>
        <v>1227.0241831684521</v>
      </c>
      <c r="I449" s="35">
        <f t="shared" si="16"/>
        <v>797.56571905949386</v>
      </c>
      <c r="J449" s="31">
        <f>(E449*(F449+G449)*(1+(SUM('Cadastro Institucional'!D$3:D$4))))</f>
        <v>2085.9411113863684</v>
      </c>
    </row>
    <row r="450" spans="1:10" x14ac:dyDescent="0.25">
      <c r="A450" s="76" t="s">
        <v>65</v>
      </c>
      <c r="B450" s="33" t="s">
        <v>896</v>
      </c>
      <c r="C450" s="61" t="s">
        <v>897</v>
      </c>
      <c r="D450" s="33" t="s">
        <v>125</v>
      </c>
      <c r="E450" s="34">
        <v>136</v>
      </c>
      <c r="F450" s="35">
        <v>41.900230995584273</v>
      </c>
      <c r="G450" s="35">
        <v>29.330161696908981</v>
      </c>
      <c r="H450" s="35">
        <f t="shared" si="15"/>
        <v>5698.431415399461</v>
      </c>
      <c r="I450" s="35">
        <f t="shared" si="16"/>
        <v>3703.9804200096496</v>
      </c>
      <c r="J450" s="31">
        <f>(E450*(F450+G450)*(1+(SUM('Cadastro Institucional'!D$3:D$4))))</f>
        <v>9687.3334061790829</v>
      </c>
    </row>
    <row r="451" spans="1:10" x14ac:dyDescent="0.25">
      <c r="A451" s="76" t="s">
        <v>65</v>
      </c>
      <c r="B451" s="33" t="s">
        <v>898</v>
      </c>
      <c r="C451" s="61" t="s">
        <v>899</v>
      </c>
      <c r="D451" s="33" t="s">
        <v>125</v>
      </c>
      <c r="E451" s="34">
        <v>53</v>
      </c>
      <c r="F451" s="35">
        <v>43.823466392400029</v>
      </c>
      <c r="G451" s="35">
        <v>30.676426474680021</v>
      </c>
      <c r="H451" s="35">
        <f t="shared" si="15"/>
        <v>2322.6437187972015</v>
      </c>
      <c r="I451" s="35">
        <f t="shared" si="16"/>
        <v>1509.718417218181</v>
      </c>
      <c r="J451" s="31">
        <f>(E451*(F451+G451)*(1+(SUM('Cadastro Institucional'!D$3:D$4))))</f>
        <v>3948.4943219552424</v>
      </c>
    </row>
    <row r="452" spans="1:10" x14ac:dyDescent="0.25">
      <c r="A452" s="76" t="s">
        <v>65</v>
      </c>
      <c r="B452" s="33" t="s">
        <v>900</v>
      </c>
      <c r="C452" s="61" t="s">
        <v>901</v>
      </c>
      <c r="D452" s="33" t="s">
        <v>125</v>
      </c>
      <c r="E452" s="34">
        <v>137</v>
      </c>
      <c r="F452" s="35">
        <v>30.85395589592455</v>
      </c>
      <c r="G452" s="35">
        <v>21.597769127147181</v>
      </c>
      <c r="H452" s="35">
        <f t="shared" si="15"/>
        <v>4226.9919577416631</v>
      </c>
      <c r="I452" s="35">
        <f t="shared" si="16"/>
        <v>2747.544772532081</v>
      </c>
      <c r="J452" s="31">
        <f>(E452*(F452+G452)*(1+(SUM('Cadastro Institucional'!D$3:D$4))))</f>
        <v>7185.8863281608274</v>
      </c>
    </row>
    <row r="453" spans="1:10" x14ac:dyDescent="0.25">
      <c r="A453" s="76" t="s">
        <v>65</v>
      </c>
      <c r="B453" s="33" t="s">
        <v>902</v>
      </c>
      <c r="C453" s="61" t="s">
        <v>903</v>
      </c>
      <c r="D453" s="33" t="s">
        <v>125</v>
      </c>
      <c r="E453" s="34">
        <v>131</v>
      </c>
      <c r="F453" s="35">
        <v>24.508922877370011</v>
      </c>
      <c r="G453" s="35">
        <v>17.156246014159009</v>
      </c>
      <c r="H453" s="35">
        <f t="shared" si="15"/>
        <v>3210.6688969354714</v>
      </c>
      <c r="I453" s="35">
        <f t="shared" si="16"/>
        <v>2086.9347830080565</v>
      </c>
      <c r="J453" s="31">
        <f>(E453*(F453+G453)*(1+(SUM('Cadastro Institucional'!D$3:D$4))))</f>
        <v>5458.1371247903016</v>
      </c>
    </row>
    <row r="454" spans="1:10" x14ac:dyDescent="0.25">
      <c r="A454" s="76" t="s">
        <v>65</v>
      </c>
      <c r="B454" s="33" t="s">
        <v>904</v>
      </c>
      <c r="C454" s="61" t="s">
        <v>905</v>
      </c>
      <c r="D454" s="33" t="s">
        <v>125</v>
      </c>
      <c r="E454" s="34">
        <v>130</v>
      </c>
      <c r="F454" s="35">
        <v>19.840556615013821</v>
      </c>
      <c r="G454" s="31">
        <v>13.888389630509669</v>
      </c>
      <c r="H454" s="31">
        <f t="shared" si="15"/>
        <v>2579.2723599517967</v>
      </c>
      <c r="I454" s="31">
        <f t="shared" si="16"/>
        <v>1676.5270339686679</v>
      </c>
      <c r="J454" s="31">
        <f>(E454*(F454+G454)*(1+(SUM('Cadastro Institucional'!D$3:D$4))))</f>
        <v>4384.7630119180531</v>
      </c>
    </row>
    <row r="455" spans="1:10" x14ac:dyDescent="0.25">
      <c r="A455" s="76" t="s">
        <v>65</v>
      </c>
      <c r="B455" s="33" t="s">
        <v>906</v>
      </c>
      <c r="C455" s="61" t="s">
        <v>907</v>
      </c>
      <c r="D455" s="33" t="s">
        <v>125</v>
      </c>
      <c r="E455" s="34">
        <v>10</v>
      </c>
      <c r="F455" s="35">
        <v>40.618074064373772</v>
      </c>
      <c r="G455" s="35">
        <v>28.432651845061638</v>
      </c>
      <c r="H455" s="35">
        <f t="shared" si="15"/>
        <v>406.18074064373775</v>
      </c>
      <c r="I455" s="35">
        <f t="shared" si="16"/>
        <v>264.01748141842955</v>
      </c>
      <c r="J455" s="31">
        <f>(E455*(F455+G455)*(1+(SUM('Cadastro Institucional'!D$3:D$4))))</f>
        <v>690.50725909435414</v>
      </c>
    </row>
    <row r="456" spans="1:10" x14ac:dyDescent="0.25">
      <c r="A456" s="76" t="s">
        <v>65</v>
      </c>
      <c r="B456" s="33" t="s">
        <v>908</v>
      </c>
      <c r="C456" s="61" t="s">
        <v>909</v>
      </c>
      <c r="D456" s="33" t="s">
        <v>125</v>
      </c>
      <c r="E456" s="34">
        <v>59</v>
      </c>
      <c r="F456" s="35">
        <v>13.03562376797969</v>
      </c>
      <c r="G456" s="35">
        <v>9.1249366375857814</v>
      </c>
      <c r="H456" s="35">
        <f t="shared" si="15"/>
        <v>769.10180231080165</v>
      </c>
      <c r="I456" s="35">
        <f t="shared" si="16"/>
        <v>499.91617150202109</v>
      </c>
      <c r="J456" s="31">
        <f>(E456*(F456+G456)*(1+(SUM('Cadastro Institucional'!D$3:D$4))))</f>
        <v>1307.4730639283628</v>
      </c>
    </row>
    <row r="457" spans="1:10" x14ac:dyDescent="0.25">
      <c r="A457" s="76" t="s">
        <v>65</v>
      </c>
      <c r="B457" s="33" t="s">
        <v>910</v>
      </c>
      <c r="C457" s="61" t="s">
        <v>911</v>
      </c>
      <c r="D457" s="33" t="s">
        <v>125</v>
      </c>
      <c r="E457" s="34">
        <v>1</v>
      </c>
      <c r="F457" s="35">
        <v>32.832356916601107</v>
      </c>
      <c r="G457" s="35">
        <v>22.98264984162077</v>
      </c>
      <c r="H457" s="35">
        <f t="shared" si="15"/>
        <v>32.832356916601107</v>
      </c>
      <c r="I457" s="35">
        <f t="shared" si="16"/>
        <v>21.341031995790722</v>
      </c>
      <c r="J457" s="31">
        <f>(E457*(F457+G457)*(1+(SUM('Cadastro Institucional'!D$3:D$4))))</f>
        <v>55.815006758221877</v>
      </c>
    </row>
    <row r="458" spans="1:10" x14ac:dyDescent="0.25">
      <c r="A458" s="76" t="s">
        <v>65</v>
      </c>
      <c r="B458" s="33" t="s">
        <v>912</v>
      </c>
      <c r="C458" s="61" t="s">
        <v>913</v>
      </c>
      <c r="D458" s="33" t="s">
        <v>125</v>
      </c>
      <c r="E458" s="34">
        <v>3</v>
      </c>
      <c r="F458" s="35">
        <v>16.390568195495089</v>
      </c>
      <c r="G458" s="35">
        <v>11.473397736846559</v>
      </c>
      <c r="H458" s="35">
        <f t="shared" si="15"/>
        <v>49.171704586485262</v>
      </c>
      <c r="I458" s="35">
        <f t="shared" si="16"/>
        <v>31.961607981215423</v>
      </c>
      <c r="J458" s="31">
        <f>(E458*(F458+G458)*(1+(SUM('Cadastro Institucional'!D$3:D$4))))</f>
        <v>83.591897797024956</v>
      </c>
    </row>
    <row r="459" spans="1:10" x14ac:dyDescent="0.25">
      <c r="A459" s="76" t="s">
        <v>65</v>
      </c>
      <c r="B459" s="33" t="s">
        <v>914</v>
      </c>
      <c r="C459" s="61" t="s">
        <v>915</v>
      </c>
      <c r="D459" s="33" t="s">
        <v>125</v>
      </c>
      <c r="E459" s="34">
        <v>2</v>
      </c>
      <c r="F459" s="35">
        <v>17.950197036947049</v>
      </c>
      <c r="G459" s="35">
        <v>12.565137925862929</v>
      </c>
      <c r="H459" s="35">
        <f t="shared" si="15"/>
        <v>35.900394073894098</v>
      </c>
      <c r="I459" s="35">
        <f t="shared" si="16"/>
        <v>23.335256148031164</v>
      </c>
      <c r="J459" s="31">
        <f>(E459*(F459+G459)*(1+(SUM('Cadastro Institucional'!D$3:D$4))))</f>
        <v>61.030669925619961</v>
      </c>
    </row>
    <row r="460" spans="1:10" x14ac:dyDescent="0.25">
      <c r="A460" s="76" t="s">
        <v>65</v>
      </c>
      <c r="B460" s="33" t="s">
        <v>916</v>
      </c>
      <c r="C460" s="61" t="s">
        <v>917</v>
      </c>
      <c r="D460" s="33" t="s">
        <v>125</v>
      </c>
      <c r="E460" s="34">
        <v>3</v>
      </c>
      <c r="F460" s="35">
        <v>27.12255046791449</v>
      </c>
      <c r="G460" s="35">
        <v>18.985785327540139</v>
      </c>
      <c r="H460" s="35">
        <f t="shared" si="15"/>
        <v>81.367651403743466</v>
      </c>
      <c r="I460" s="35">
        <f t="shared" si="16"/>
        <v>52.888973412433252</v>
      </c>
      <c r="J460" s="31">
        <f>(E460*(F460+G460)*(1+(SUM('Cadastro Institucional'!D$3:D$4))))</f>
        <v>138.32500738636389</v>
      </c>
    </row>
    <row r="461" spans="1:10" x14ac:dyDescent="0.25">
      <c r="A461" s="76" t="s">
        <v>65</v>
      </c>
      <c r="B461" s="33" t="s">
        <v>918</v>
      </c>
      <c r="C461" s="61" t="s">
        <v>919</v>
      </c>
      <c r="D461" s="33" t="s">
        <v>125</v>
      </c>
      <c r="E461" s="34">
        <v>1</v>
      </c>
      <c r="F461" s="35">
        <v>14.51467397767788</v>
      </c>
      <c r="G461" s="35">
        <v>10.16027178437451</v>
      </c>
      <c r="H461" s="35">
        <f t="shared" si="15"/>
        <v>14.51467397767788</v>
      </c>
      <c r="I461" s="35">
        <f t="shared" si="16"/>
        <v>9.4345380854906224</v>
      </c>
      <c r="J461" s="31">
        <f>(E461*(F461+G461)*(1+(SUM('Cadastro Institucional'!D$3:D$4))))</f>
        <v>24.674945762052388</v>
      </c>
    </row>
    <row r="462" spans="1:10" x14ac:dyDescent="0.25">
      <c r="A462" s="76" t="s">
        <v>65</v>
      </c>
      <c r="B462" s="33" t="s">
        <v>920</v>
      </c>
      <c r="C462" s="61" t="s">
        <v>921</v>
      </c>
      <c r="D462" s="33" t="s">
        <v>125</v>
      </c>
      <c r="E462" s="34">
        <v>14</v>
      </c>
      <c r="F462" s="35">
        <v>31.429282724031829</v>
      </c>
      <c r="G462" s="35">
        <v>22.000497906822279</v>
      </c>
      <c r="H462" s="35">
        <f t="shared" si="15"/>
        <v>440.00995813644562</v>
      </c>
      <c r="I462" s="35">
        <f t="shared" si="16"/>
        <v>286.00647278868968</v>
      </c>
      <c r="J462" s="31">
        <f>(E462*(F462+G462)*(1+(SUM('Cadastro Institucional'!D$3:D$4))))</f>
        <v>748.01692883195756</v>
      </c>
    </row>
    <row r="463" spans="1:10" ht="26.4" customHeight="1" x14ac:dyDescent="0.25">
      <c r="A463" s="76" t="s">
        <v>65</v>
      </c>
      <c r="B463" s="33" t="s">
        <v>922</v>
      </c>
      <c r="C463" s="61" t="s">
        <v>923</v>
      </c>
      <c r="D463" s="33" t="s">
        <v>125</v>
      </c>
      <c r="E463" s="34">
        <v>26</v>
      </c>
      <c r="F463" s="35">
        <v>42.409806186193578</v>
      </c>
      <c r="G463" s="35">
        <v>29.686864330335499</v>
      </c>
      <c r="H463" s="35">
        <f t="shared" ref="H463:H484" si="17">F463*E463</f>
        <v>1102.654960841033</v>
      </c>
      <c r="I463" s="35">
        <f t="shared" ref="I463:I484" si="18">(E463*F463)*0.65</f>
        <v>716.72572454667147</v>
      </c>
      <c r="J463" s="31">
        <f>(E463*(F463+G463)*(1+(SUM('Cadastro Institucional'!D$3:D$4))))</f>
        <v>1874.5134334297559</v>
      </c>
    </row>
    <row r="464" spans="1:10" ht="26.4" customHeight="1" x14ac:dyDescent="0.25">
      <c r="A464" s="76" t="s">
        <v>67</v>
      </c>
      <c r="B464" s="69" t="s">
        <v>924</v>
      </c>
      <c r="C464" s="61" t="s">
        <v>925</v>
      </c>
      <c r="D464" s="33" t="s">
        <v>125</v>
      </c>
      <c r="E464" s="34">
        <v>137</v>
      </c>
      <c r="F464" s="35">
        <v>207.49573003423311</v>
      </c>
      <c r="G464" s="35">
        <v>145.24701102396321</v>
      </c>
      <c r="H464" s="35">
        <f t="shared" si="17"/>
        <v>28426.915014689934</v>
      </c>
      <c r="I464" s="35">
        <f t="shared" si="18"/>
        <v>18477.494759548459</v>
      </c>
      <c r="J464" s="31">
        <f>(E464*(F464+G464)*(1+(SUM('Cadastro Institucional'!D$3:D$4))))</f>
        <v>48325.755524972898</v>
      </c>
    </row>
    <row r="465" spans="1:10" ht="26.4" customHeight="1" x14ac:dyDescent="0.25">
      <c r="A465" s="76" t="s">
        <v>67</v>
      </c>
      <c r="B465" s="69" t="s">
        <v>926</v>
      </c>
      <c r="C465" s="61" t="s">
        <v>927</v>
      </c>
      <c r="D465" s="33" t="s">
        <v>125</v>
      </c>
      <c r="E465" s="34">
        <v>130</v>
      </c>
      <c r="F465" s="35">
        <v>77.241736150745581</v>
      </c>
      <c r="G465" s="35">
        <v>54.069215305521901</v>
      </c>
      <c r="H465" s="35">
        <f t="shared" si="17"/>
        <v>10041.425699596926</v>
      </c>
      <c r="I465" s="35">
        <f t="shared" si="18"/>
        <v>6526.9267047380026</v>
      </c>
      <c r="J465" s="31">
        <f>(E465*(F465+G465)*(1+(SUM('Cadastro Institucional'!D$3:D$4))))</f>
        <v>17070.423689314772</v>
      </c>
    </row>
    <row r="466" spans="1:10" ht="26.4" customHeight="1" x14ac:dyDescent="0.25">
      <c r="A466" s="76" t="s">
        <v>69</v>
      </c>
      <c r="B466" s="33" t="s">
        <v>928</v>
      </c>
      <c r="C466" s="61" t="s">
        <v>929</v>
      </c>
      <c r="D466" s="33" t="s">
        <v>152</v>
      </c>
      <c r="E466" s="34">
        <v>12</v>
      </c>
      <c r="F466" s="35">
        <v>36.820916998865727</v>
      </c>
      <c r="G466" s="35">
        <v>25.77464189920601</v>
      </c>
      <c r="H466" s="35">
        <f t="shared" si="17"/>
        <v>441.85100398638872</v>
      </c>
      <c r="I466" s="35">
        <f t="shared" si="18"/>
        <v>287.20315259115267</v>
      </c>
      <c r="J466" s="31">
        <f>(E466*(F466+G466)*(1+(SUM('Cadastro Institucional'!D$3:D$4))))</f>
        <v>751.14670677686081</v>
      </c>
    </row>
    <row r="467" spans="1:10" ht="26.4" customHeight="1" x14ac:dyDescent="0.25">
      <c r="A467" s="76" t="s">
        <v>69</v>
      </c>
      <c r="B467" s="33" t="s">
        <v>930</v>
      </c>
      <c r="C467" s="61" t="s">
        <v>283</v>
      </c>
      <c r="D467" s="33" t="s">
        <v>125</v>
      </c>
      <c r="E467" s="34">
        <v>24</v>
      </c>
      <c r="F467" s="35">
        <v>4.1916668904958758</v>
      </c>
      <c r="G467" s="35">
        <v>2.934166823347113</v>
      </c>
      <c r="H467" s="35">
        <f t="shared" si="17"/>
        <v>100.60000537190102</v>
      </c>
      <c r="I467" s="35">
        <f t="shared" si="18"/>
        <v>65.390003491735669</v>
      </c>
      <c r="J467" s="31">
        <f>(E467*(F467+G467)*(1+(SUM('Cadastro Institucional'!D$3:D$4))))</f>
        <v>171.02000913223173</v>
      </c>
    </row>
    <row r="468" spans="1:10" ht="26.4" customHeight="1" x14ac:dyDescent="0.25">
      <c r="A468" s="76" t="s">
        <v>69</v>
      </c>
      <c r="B468" s="33" t="s">
        <v>931</v>
      </c>
      <c r="C468" s="61" t="s">
        <v>285</v>
      </c>
      <c r="D468" s="33" t="s">
        <v>152</v>
      </c>
      <c r="E468" s="34">
        <v>12</v>
      </c>
      <c r="F468" s="35">
        <v>5.60203951482743</v>
      </c>
      <c r="G468" s="35">
        <v>3.9214276603792011</v>
      </c>
      <c r="H468" s="35">
        <f t="shared" si="17"/>
        <v>67.224474177929153</v>
      </c>
      <c r="I468" s="35">
        <f t="shared" si="18"/>
        <v>43.695908215653951</v>
      </c>
      <c r="J468" s="31">
        <f>(E468*(F468+G468)*(1+(SUM('Cadastro Institucional'!D$3:D$4))))</f>
        <v>114.28160610247957</v>
      </c>
    </row>
    <row r="469" spans="1:10" ht="26.4" customHeight="1" x14ac:dyDescent="0.25">
      <c r="A469" s="76" t="s">
        <v>69</v>
      </c>
      <c r="B469" s="33" t="s">
        <v>932</v>
      </c>
      <c r="C469" s="61" t="s">
        <v>710</v>
      </c>
      <c r="D469" s="33" t="s">
        <v>125</v>
      </c>
      <c r="E469" s="34">
        <v>952</v>
      </c>
      <c r="F469" s="35">
        <v>2.4656864061740449</v>
      </c>
      <c r="G469" s="35">
        <v>1.7259804843218309</v>
      </c>
      <c r="H469" s="35">
        <f t="shared" si="17"/>
        <v>2347.3334586776909</v>
      </c>
      <c r="I469" s="35">
        <f t="shared" si="18"/>
        <v>1525.7667481404992</v>
      </c>
      <c r="J469" s="31">
        <f>(E469*(F469+G469)*(1+(SUM('Cadastro Institucional'!D$3:D$4))))</f>
        <v>3990.466879752074</v>
      </c>
    </row>
    <row r="470" spans="1:10" ht="26.4" customHeight="1" x14ac:dyDescent="0.25">
      <c r="A470" s="76" t="s">
        <v>69</v>
      </c>
      <c r="B470" s="33" t="s">
        <v>933</v>
      </c>
      <c r="C470" s="61" t="s">
        <v>712</v>
      </c>
      <c r="D470" s="33" t="s">
        <v>152</v>
      </c>
      <c r="E470" s="34">
        <v>537</v>
      </c>
      <c r="F470" s="35">
        <v>7.3970592185221351</v>
      </c>
      <c r="G470" s="31">
        <v>5.1779414529654941</v>
      </c>
      <c r="H470" s="31">
        <f t="shared" si="17"/>
        <v>3972.2208003463866</v>
      </c>
      <c r="I470" s="31">
        <f t="shared" si="18"/>
        <v>2581.9435202251511</v>
      </c>
      <c r="J470" s="31">
        <f>(E470*(F470+G470)*(1+(SUM('Cadastro Institucional'!D$3:D$4))))</f>
        <v>6752.7753605888565</v>
      </c>
    </row>
    <row r="471" spans="1:10" ht="26.4" customHeight="1" x14ac:dyDescent="0.25">
      <c r="A471" s="76" t="s">
        <v>69</v>
      </c>
      <c r="B471" s="33" t="s">
        <v>934</v>
      </c>
      <c r="C471" s="61" t="s">
        <v>714</v>
      </c>
      <c r="D471" s="33" t="s">
        <v>125</v>
      </c>
      <c r="E471" s="34">
        <v>1904</v>
      </c>
      <c r="F471" s="35">
        <v>8.2189546872468169E-2</v>
      </c>
      <c r="G471" s="35">
        <v>5.7532682810727723E-2</v>
      </c>
      <c r="H471" s="35">
        <f t="shared" si="17"/>
        <v>156.4888972451794</v>
      </c>
      <c r="I471" s="35">
        <f t="shared" si="18"/>
        <v>101.71778320936662</v>
      </c>
      <c r="J471" s="31">
        <f>(E471*(F471+G471)*(1+(SUM('Cadastro Institucional'!D$3:D$4))))</f>
        <v>266.031125316805</v>
      </c>
    </row>
    <row r="472" spans="1:10" ht="26.4" customHeight="1" x14ac:dyDescent="0.25">
      <c r="A472" s="76" t="s">
        <v>69</v>
      </c>
      <c r="B472" s="33" t="s">
        <v>935</v>
      </c>
      <c r="C472" s="61" t="s">
        <v>287</v>
      </c>
      <c r="D472" s="33" t="s">
        <v>125</v>
      </c>
      <c r="E472" s="34">
        <v>952</v>
      </c>
      <c r="F472" s="35">
        <v>0.23013073124291089</v>
      </c>
      <c r="G472" s="35">
        <v>0.16109151187003759</v>
      </c>
      <c r="H472" s="35">
        <f t="shared" si="17"/>
        <v>219.08445614325117</v>
      </c>
      <c r="I472" s="35">
        <f t="shared" si="18"/>
        <v>142.40489649311326</v>
      </c>
      <c r="J472" s="31">
        <f>(E472*(F472+G472)*(1+(SUM('Cadastro Institucional'!D$3:D$4))))</f>
        <v>372.44357544352698</v>
      </c>
    </row>
    <row r="473" spans="1:10" ht="26.4" customHeight="1" x14ac:dyDescent="0.25">
      <c r="A473" s="76" t="s">
        <v>69</v>
      </c>
      <c r="B473" s="33" t="s">
        <v>936</v>
      </c>
      <c r="C473" s="61" t="s">
        <v>937</v>
      </c>
      <c r="D473" s="33" t="s">
        <v>938</v>
      </c>
      <c r="E473" s="34">
        <v>385</v>
      </c>
      <c r="F473" s="35">
        <v>8.7120919684816247</v>
      </c>
      <c r="G473" s="35">
        <v>6.0984643779371366</v>
      </c>
      <c r="H473" s="35">
        <f t="shared" si="17"/>
        <v>3354.1554078654253</v>
      </c>
      <c r="I473" s="35">
        <f t="shared" si="18"/>
        <v>2180.2010151125264</v>
      </c>
      <c r="J473" s="31">
        <f>(E473*(F473+G473)*(1+(SUM('Cadastro Institucional'!D$3:D$4))))</f>
        <v>5702.0641933712232</v>
      </c>
    </row>
    <row r="474" spans="1:10" ht="26.4" customHeight="1" x14ac:dyDescent="0.25">
      <c r="A474" s="76" t="s">
        <v>69</v>
      </c>
      <c r="B474" s="33" t="s">
        <v>939</v>
      </c>
      <c r="C474" s="61" t="s">
        <v>940</v>
      </c>
      <c r="D474" s="33" t="s">
        <v>941</v>
      </c>
      <c r="E474" s="34">
        <v>28.875</v>
      </c>
      <c r="F474" s="35">
        <v>78.375951897585637</v>
      </c>
      <c r="G474" s="35">
        <v>54.863166328309937</v>
      </c>
      <c r="H474" s="35">
        <f t="shared" si="17"/>
        <v>2263.1056110427853</v>
      </c>
      <c r="I474" s="35">
        <f t="shared" si="18"/>
        <v>1471.0186471778104</v>
      </c>
      <c r="J474" s="31">
        <f>(E474*(F474+G474)*(1+(SUM('Cadastro Institucional'!D$3:D$4))))</f>
        <v>3847.2795387727347</v>
      </c>
    </row>
    <row r="475" spans="1:10" ht="26.4" customHeight="1" x14ac:dyDescent="0.25">
      <c r="A475" s="76" t="s">
        <v>69</v>
      </c>
      <c r="B475" s="33" t="s">
        <v>942</v>
      </c>
      <c r="C475" s="61" t="s">
        <v>943</v>
      </c>
      <c r="D475" s="33" t="s">
        <v>125</v>
      </c>
      <c r="E475" s="34">
        <v>115.5</v>
      </c>
      <c r="F475" s="35">
        <v>5.3423205467104307</v>
      </c>
      <c r="G475" s="35">
        <v>3.739624382697301</v>
      </c>
      <c r="H475" s="35">
        <f t="shared" si="17"/>
        <v>617.03802314505469</v>
      </c>
      <c r="I475" s="35">
        <f t="shared" si="18"/>
        <v>401.07471504428554</v>
      </c>
      <c r="J475" s="31">
        <f>(E475*(F475+G475)*(1+(SUM('Cadastro Institucional'!D$3:D$4))))</f>
        <v>1048.964639346593</v>
      </c>
    </row>
    <row r="476" spans="1:10" ht="26.4" customHeight="1" x14ac:dyDescent="0.25">
      <c r="A476" s="76" t="s">
        <v>69</v>
      </c>
      <c r="B476" s="33" t="s">
        <v>944</v>
      </c>
      <c r="C476" s="61" t="s">
        <v>945</v>
      </c>
      <c r="D476" s="33" t="s">
        <v>125</v>
      </c>
      <c r="E476" s="34">
        <v>43.312499999999993</v>
      </c>
      <c r="F476" s="35">
        <v>20.958334452479381</v>
      </c>
      <c r="G476" s="35">
        <v>14.67083411673557</v>
      </c>
      <c r="H476" s="35">
        <f t="shared" si="17"/>
        <v>907.75786097301307</v>
      </c>
      <c r="I476" s="35">
        <f t="shared" si="18"/>
        <v>590.04260963245849</v>
      </c>
      <c r="J476" s="31">
        <f>(E476*(F476+G476)*(1+(SUM('Cadastro Institucional'!D$3:D$4))))</f>
        <v>1543.1883636541224</v>
      </c>
    </row>
    <row r="477" spans="1:10" ht="26.4" customHeight="1" x14ac:dyDescent="0.25">
      <c r="A477" s="76" t="s">
        <v>69</v>
      </c>
      <c r="B477" s="33" t="s">
        <v>946</v>
      </c>
      <c r="C477" s="61" t="s">
        <v>947</v>
      </c>
      <c r="D477" s="33" t="s">
        <v>125</v>
      </c>
      <c r="E477" s="34">
        <v>192.5</v>
      </c>
      <c r="F477" s="35">
        <v>5.1779414529654941</v>
      </c>
      <c r="G477" s="35">
        <v>3.6245590170758462</v>
      </c>
      <c r="H477" s="35">
        <f t="shared" si="17"/>
        <v>996.7537296958576</v>
      </c>
      <c r="I477" s="35">
        <f t="shared" si="18"/>
        <v>647.88992430230746</v>
      </c>
      <c r="J477" s="31">
        <f>(E477*(F477+G477)*(1+(SUM('Cadastro Institucional'!D$3:D$4))))</f>
        <v>1694.4813404829581</v>
      </c>
    </row>
    <row r="478" spans="1:10" ht="26.4" customHeight="1" x14ac:dyDescent="0.25">
      <c r="A478" s="76" t="s">
        <v>69</v>
      </c>
      <c r="B478" s="33" t="s">
        <v>948</v>
      </c>
      <c r="C478" s="61" t="s">
        <v>949</v>
      </c>
      <c r="D478" s="33" t="s">
        <v>125</v>
      </c>
      <c r="E478" s="34">
        <v>140.33333333333329</v>
      </c>
      <c r="F478" s="35">
        <v>104.5967597519889</v>
      </c>
      <c r="G478" s="35">
        <v>73.217731826392196</v>
      </c>
      <c r="H478" s="35">
        <f t="shared" si="17"/>
        <v>14678.411951862437</v>
      </c>
      <c r="I478" s="35">
        <f t="shared" si="18"/>
        <v>9540.967768710585</v>
      </c>
      <c r="J478" s="31">
        <f>(E478*(F478+G478)*(1+(SUM('Cadastro Institucional'!D$3:D$4))))</f>
        <v>24953.300318166137</v>
      </c>
    </row>
    <row r="479" spans="1:10" ht="26.4" customHeight="1" x14ac:dyDescent="0.25">
      <c r="A479" s="76" t="s">
        <v>69</v>
      </c>
      <c r="B479" s="33" t="s">
        <v>950</v>
      </c>
      <c r="C479" s="61" t="s">
        <v>951</v>
      </c>
      <c r="D479" s="33" t="s">
        <v>125</v>
      </c>
      <c r="E479" s="34">
        <v>47</v>
      </c>
      <c r="F479" s="35">
        <v>116.2852228761366</v>
      </c>
      <c r="G479" s="35">
        <v>81.399656013295612</v>
      </c>
      <c r="H479" s="35">
        <f t="shared" si="17"/>
        <v>5465.4054751784206</v>
      </c>
      <c r="I479" s="35">
        <f t="shared" si="18"/>
        <v>3552.5135588659737</v>
      </c>
      <c r="J479" s="31">
        <f>(E479*(F479+G479)*(1+(SUM('Cadastro Institucional'!D$3:D$4))))</f>
        <v>9291.1893078033136</v>
      </c>
    </row>
    <row r="480" spans="1:10" ht="26.4" customHeight="1" x14ac:dyDescent="0.25">
      <c r="A480" s="76" t="s">
        <v>69</v>
      </c>
      <c r="B480" s="33" t="s">
        <v>952</v>
      </c>
      <c r="C480" s="61" t="s">
        <v>953</v>
      </c>
      <c r="D480" s="33" t="s">
        <v>954</v>
      </c>
      <c r="E480" s="34">
        <v>17.014399999999998</v>
      </c>
      <c r="F480" s="35">
        <v>1159.855186934662</v>
      </c>
      <c r="G480" s="35">
        <v>811.89863085426305</v>
      </c>
      <c r="H480" s="35">
        <f t="shared" si="17"/>
        <v>19734.240092581113</v>
      </c>
      <c r="I480" s="35">
        <f t="shared" si="18"/>
        <v>12827.256060177724</v>
      </c>
      <c r="J480" s="31">
        <f>(E480*(F480+G480)*(1+(SUM('Cadastro Institucional'!D$3:D$4))))</f>
        <v>33548.208157387882</v>
      </c>
    </row>
    <row r="481" spans="1:10" ht="26.4" customHeight="1" x14ac:dyDescent="0.25">
      <c r="A481" s="76" t="s">
        <v>69</v>
      </c>
      <c r="B481" s="33" t="s">
        <v>955</v>
      </c>
      <c r="C481" s="61" t="s">
        <v>956</v>
      </c>
      <c r="D481" s="33" t="s">
        <v>125</v>
      </c>
      <c r="E481" s="34">
        <v>66</v>
      </c>
      <c r="F481" s="35">
        <v>377.32756598210312</v>
      </c>
      <c r="G481" s="35">
        <v>264.12929618747222</v>
      </c>
      <c r="H481" s="35">
        <f t="shared" si="17"/>
        <v>24903.619354818806</v>
      </c>
      <c r="I481" s="35">
        <f t="shared" si="18"/>
        <v>16187.352580632225</v>
      </c>
      <c r="J481" s="31">
        <f>(E481*(F481+G481)*(1+(SUM('Cadastro Institucional'!D$3:D$4))))</f>
        <v>42336.152903191971</v>
      </c>
    </row>
    <row r="482" spans="1:10" ht="26.4" customHeight="1" x14ac:dyDescent="0.25">
      <c r="A482" s="76" t="s">
        <v>69</v>
      </c>
      <c r="B482" s="33" t="s">
        <v>957</v>
      </c>
      <c r="C482" s="61" t="s">
        <v>958</v>
      </c>
      <c r="D482" s="33" t="s">
        <v>125</v>
      </c>
      <c r="E482" s="34">
        <v>15</v>
      </c>
      <c r="F482" s="35">
        <v>900.01166055937688</v>
      </c>
      <c r="G482" s="35">
        <v>630.00816239156381</v>
      </c>
      <c r="H482" s="35">
        <f t="shared" si="17"/>
        <v>13500.174908390652</v>
      </c>
      <c r="I482" s="35">
        <f t="shared" si="18"/>
        <v>8775.1136904539253</v>
      </c>
      <c r="J482" s="31">
        <f>(E482*(F482+G482)*(1+(SUM('Cadastro Institucional'!D$3:D$4))))</f>
        <v>22950.297344264109</v>
      </c>
    </row>
    <row r="483" spans="1:10" ht="26.4" customHeight="1" x14ac:dyDescent="0.25">
      <c r="A483" s="76" t="s">
        <v>69</v>
      </c>
      <c r="B483" s="33" t="s">
        <v>959</v>
      </c>
      <c r="C483" s="61" t="s">
        <v>960</v>
      </c>
      <c r="D483" s="33" t="s">
        <v>125</v>
      </c>
      <c r="E483" s="34">
        <v>1</v>
      </c>
      <c r="F483" s="35">
        <v>4087.965051625009</v>
      </c>
      <c r="G483" s="35">
        <v>2861.5755361375059</v>
      </c>
      <c r="H483" s="35">
        <f t="shared" si="17"/>
        <v>4087.965051625009</v>
      </c>
      <c r="I483" s="35">
        <f t="shared" si="18"/>
        <v>2657.177283556256</v>
      </c>
      <c r="J483" s="31">
        <f>(E483*(F483+G483)*(1+(SUM('Cadastro Institucional'!D$3:D$4))))</f>
        <v>6949.5405877625144</v>
      </c>
    </row>
    <row r="484" spans="1:10" ht="26.4" customHeight="1" x14ac:dyDescent="0.25">
      <c r="A484" s="76" t="s">
        <v>69</v>
      </c>
      <c r="B484" s="33" t="s">
        <v>961</v>
      </c>
      <c r="C484" s="61" t="s">
        <v>962</v>
      </c>
      <c r="D484" s="33" t="s">
        <v>125</v>
      </c>
      <c r="E484" s="34">
        <v>2</v>
      </c>
      <c r="F484" s="35">
        <v>418.80662486369408</v>
      </c>
      <c r="G484" s="35">
        <v>293.1646374045859</v>
      </c>
      <c r="H484" s="35">
        <f t="shared" si="17"/>
        <v>837.61324972738817</v>
      </c>
      <c r="I484" s="35">
        <f t="shared" si="18"/>
        <v>544.44861232280232</v>
      </c>
      <c r="J484" s="31">
        <f>(E484*(F484+G484)*(1+(SUM('Cadastro Institucional'!D$3:D$4))))</f>
        <v>1423.9425245365601</v>
      </c>
    </row>
    <row r="485" spans="1:10" ht="26.4" customHeight="1" x14ac:dyDescent="0.25">
      <c r="A485" s="76" t="s">
        <v>71</v>
      </c>
      <c r="B485" s="33" t="s">
        <v>963</v>
      </c>
      <c r="C485" s="61" t="s">
        <v>964</v>
      </c>
      <c r="D485" s="33" t="s">
        <v>125</v>
      </c>
      <c r="E485" s="34">
        <v>109</v>
      </c>
      <c r="F485" s="35"/>
      <c r="G485" s="35">
        <v>58.75</v>
      </c>
      <c r="H485" s="35">
        <v>0</v>
      </c>
      <c r="I485" s="35">
        <f t="shared" ref="I485:I509" si="19">(E485*G485)</f>
        <v>6403.75</v>
      </c>
      <c r="J485" s="31">
        <f>(E485*(F485+G485)*(1+(SUM('Cadastro Institucional'!D$3:D$4))))</f>
        <v>6403.75</v>
      </c>
    </row>
    <row r="486" spans="1:10" ht="26.4" customHeight="1" x14ac:dyDescent="0.25">
      <c r="A486" s="76" t="s">
        <v>71</v>
      </c>
      <c r="B486" s="33" t="s">
        <v>965</v>
      </c>
      <c r="C486" s="61" t="s">
        <v>966</v>
      </c>
      <c r="D486" s="33" t="s">
        <v>125</v>
      </c>
      <c r="E486" s="34">
        <v>109</v>
      </c>
      <c r="F486" s="35"/>
      <c r="G486" s="31">
        <v>21.5</v>
      </c>
      <c r="H486" s="31">
        <v>0</v>
      </c>
      <c r="I486" s="31">
        <f t="shared" si="19"/>
        <v>2343.5</v>
      </c>
      <c r="J486" s="31">
        <f>(E486*(F486+G486)*(1+(SUM('Cadastro Institucional'!D$3:D$4))))</f>
        <v>2343.5</v>
      </c>
    </row>
    <row r="487" spans="1:10" ht="26.4" customHeight="1" x14ac:dyDescent="0.25">
      <c r="A487" s="76" t="s">
        <v>71</v>
      </c>
      <c r="B487" s="33" t="s">
        <v>967</v>
      </c>
      <c r="C487" s="61" t="s">
        <v>968</v>
      </c>
      <c r="D487" s="33" t="s">
        <v>125</v>
      </c>
      <c r="E487" s="34">
        <v>109</v>
      </c>
      <c r="F487" s="35"/>
      <c r="G487" s="35">
        <v>11.9</v>
      </c>
      <c r="H487" s="35">
        <v>0</v>
      </c>
      <c r="I487" s="35">
        <f t="shared" si="19"/>
        <v>1297.1000000000001</v>
      </c>
      <c r="J487" s="31">
        <f>(E487*(F487+G487)*(1+(SUM('Cadastro Institucional'!D$3:D$4))))</f>
        <v>1297.1000000000001</v>
      </c>
    </row>
    <row r="488" spans="1:10" ht="26.4" customHeight="1" x14ac:dyDescent="0.25">
      <c r="A488" s="76" t="s">
        <v>71</v>
      </c>
      <c r="B488" s="33" t="s">
        <v>969</v>
      </c>
      <c r="C488" s="61" t="s">
        <v>970</v>
      </c>
      <c r="D488" s="33" t="s">
        <v>125</v>
      </c>
      <c r="E488" s="34">
        <v>109</v>
      </c>
      <c r="F488" s="35"/>
      <c r="G488" s="35">
        <v>22.5</v>
      </c>
      <c r="H488" s="35">
        <v>0</v>
      </c>
      <c r="I488" s="35">
        <f t="shared" si="19"/>
        <v>2452.5</v>
      </c>
      <c r="J488" s="31">
        <f>(E488*(F488+G488)*(1+(SUM('Cadastro Institucional'!D$3:D$4))))</f>
        <v>2452.5</v>
      </c>
    </row>
    <row r="489" spans="1:10" ht="26.4" customHeight="1" x14ac:dyDescent="0.25">
      <c r="A489" s="76" t="s">
        <v>71</v>
      </c>
      <c r="B489" s="33" t="s">
        <v>971</v>
      </c>
      <c r="C489" s="61" t="s">
        <v>972</v>
      </c>
      <c r="D489" s="33" t="s">
        <v>125</v>
      </c>
      <c r="E489" s="34">
        <v>109</v>
      </c>
      <c r="F489" s="35"/>
      <c r="G489" s="35">
        <v>36.533000000000001</v>
      </c>
      <c r="H489" s="35">
        <v>0</v>
      </c>
      <c r="I489" s="35">
        <f t="shared" si="19"/>
        <v>3982.0970000000002</v>
      </c>
      <c r="J489" s="31">
        <f>(E489*(F489+G489)*(1+(SUM('Cadastro Institucional'!D$3:D$4))))</f>
        <v>3982.0970000000002</v>
      </c>
    </row>
    <row r="490" spans="1:10" ht="26.4" customHeight="1" x14ac:dyDescent="0.25">
      <c r="A490" s="76" t="s">
        <v>71</v>
      </c>
      <c r="B490" s="33" t="s">
        <v>973</v>
      </c>
      <c r="C490" s="61" t="s">
        <v>974</v>
      </c>
      <c r="D490" s="33" t="s">
        <v>125</v>
      </c>
      <c r="E490" s="34">
        <v>3</v>
      </c>
      <c r="F490" s="35"/>
      <c r="G490" s="35">
        <v>67.5</v>
      </c>
      <c r="H490" s="35">
        <v>0</v>
      </c>
      <c r="I490" s="35">
        <f t="shared" si="19"/>
        <v>202.5</v>
      </c>
      <c r="J490" s="31">
        <f>(E490*(F490+G490)*(1+(SUM('Cadastro Institucional'!D$3:D$4))))</f>
        <v>202.5</v>
      </c>
    </row>
    <row r="491" spans="1:10" ht="26.4" customHeight="1" x14ac:dyDescent="0.25">
      <c r="A491" s="76" t="s">
        <v>71</v>
      </c>
      <c r="B491" s="33" t="s">
        <v>975</v>
      </c>
      <c r="C491" s="61" t="s">
        <v>976</v>
      </c>
      <c r="D491" s="33" t="s">
        <v>125</v>
      </c>
      <c r="E491" s="34">
        <v>3</v>
      </c>
      <c r="F491" s="35"/>
      <c r="G491" s="35">
        <v>21.5</v>
      </c>
      <c r="H491" s="35">
        <v>0</v>
      </c>
      <c r="I491" s="35">
        <f t="shared" si="19"/>
        <v>64.5</v>
      </c>
      <c r="J491" s="31">
        <f>(E491*(F491+G491)*(1+(SUM('Cadastro Institucional'!D$3:D$4))))</f>
        <v>64.5</v>
      </c>
    </row>
    <row r="492" spans="1:10" ht="26.4" customHeight="1" x14ac:dyDescent="0.25">
      <c r="A492" s="76" t="s">
        <v>71</v>
      </c>
      <c r="B492" s="33" t="s">
        <v>977</v>
      </c>
      <c r="C492" s="61" t="s">
        <v>978</v>
      </c>
      <c r="D492" s="33" t="s">
        <v>125</v>
      </c>
      <c r="E492" s="34">
        <v>3</v>
      </c>
      <c r="F492" s="35"/>
      <c r="G492" s="35">
        <v>11.9</v>
      </c>
      <c r="H492" s="35">
        <v>0</v>
      </c>
      <c r="I492" s="35">
        <f t="shared" si="19"/>
        <v>35.700000000000003</v>
      </c>
      <c r="J492" s="31">
        <f>(E492*(F492+G492)*(1+(SUM('Cadastro Institucional'!D$3:D$4))))</f>
        <v>35.700000000000003</v>
      </c>
    </row>
    <row r="493" spans="1:10" ht="26.4" customHeight="1" x14ac:dyDescent="0.25">
      <c r="A493" s="76" t="s">
        <v>71</v>
      </c>
      <c r="B493" s="33" t="s">
        <v>979</v>
      </c>
      <c r="C493" s="61" t="s">
        <v>980</v>
      </c>
      <c r="D493" s="33" t="s">
        <v>125</v>
      </c>
      <c r="E493" s="34">
        <v>3</v>
      </c>
      <c r="F493" s="35"/>
      <c r="G493" s="35">
        <v>22.5</v>
      </c>
      <c r="H493" s="35">
        <v>0</v>
      </c>
      <c r="I493" s="35">
        <f t="shared" si="19"/>
        <v>67.5</v>
      </c>
      <c r="J493" s="31">
        <f>(E493*(F493+G493)*(1+(SUM('Cadastro Institucional'!D$3:D$4))))</f>
        <v>67.5</v>
      </c>
    </row>
    <row r="494" spans="1:10" ht="26.4" customHeight="1" x14ac:dyDescent="0.25">
      <c r="A494" s="76" t="s">
        <v>71</v>
      </c>
      <c r="B494" s="33" t="s">
        <v>981</v>
      </c>
      <c r="C494" s="61" t="s">
        <v>972</v>
      </c>
      <c r="D494" s="33" t="s">
        <v>125</v>
      </c>
      <c r="E494" s="34">
        <v>3</v>
      </c>
      <c r="F494" s="35"/>
      <c r="G494" s="35">
        <v>36.533000000000001</v>
      </c>
      <c r="H494" s="35">
        <v>0</v>
      </c>
      <c r="I494" s="35">
        <f t="shared" si="19"/>
        <v>109.599</v>
      </c>
      <c r="J494" s="31">
        <f>(E494*(F494+G494)*(1+(SUM('Cadastro Institucional'!D$3:D$4))))</f>
        <v>109.599</v>
      </c>
    </row>
    <row r="495" spans="1:10" ht="26.4" customHeight="1" x14ac:dyDescent="0.25">
      <c r="A495" s="76" t="s">
        <v>71</v>
      </c>
      <c r="B495" s="33" t="s">
        <v>982</v>
      </c>
      <c r="C495" s="61" t="s">
        <v>983</v>
      </c>
      <c r="D495" s="33" t="s">
        <v>125</v>
      </c>
      <c r="E495" s="34">
        <v>6</v>
      </c>
      <c r="F495" s="35"/>
      <c r="G495" s="35">
        <v>36.516000000000012</v>
      </c>
      <c r="H495" s="35">
        <v>0</v>
      </c>
      <c r="I495" s="35">
        <f t="shared" si="19"/>
        <v>219.09600000000006</v>
      </c>
      <c r="J495" s="31">
        <f>(E495*(F495+G495)*(1+(SUM('Cadastro Institucional'!D$3:D$4))))</f>
        <v>219.09600000000006</v>
      </c>
    </row>
    <row r="496" spans="1:10" ht="26.4" customHeight="1" x14ac:dyDescent="0.25">
      <c r="A496" s="76" t="s">
        <v>71</v>
      </c>
      <c r="B496" s="33" t="s">
        <v>984</v>
      </c>
      <c r="C496" s="61" t="s">
        <v>985</v>
      </c>
      <c r="D496" s="33" t="s">
        <v>125</v>
      </c>
      <c r="E496" s="34">
        <v>134</v>
      </c>
      <c r="F496" s="35"/>
      <c r="G496" s="35">
        <v>62.15</v>
      </c>
      <c r="H496" s="35">
        <v>0</v>
      </c>
      <c r="I496" s="35">
        <f t="shared" si="19"/>
        <v>8328.1</v>
      </c>
      <c r="J496" s="31">
        <f>(E496*(F496+G496)*(1+(SUM('Cadastro Institucional'!D$3:D$4))))</f>
        <v>8328.1</v>
      </c>
    </row>
    <row r="497" spans="1:10" ht="26.4" customHeight="1" x14ac:dyDescent="0.25">
      <c r="A497" s="76" t="s">
        <v>71</v>
      </c>
      <c r="B497" s="33" t="s">
        <v>986</v>
      </c>
      <c r="C497" s="61" t="s">
        <v>987</v>
      </c>
      <c r="D497" s="33" t="s">
        <v>125</v>
      </c>
      <c r="E497" s="34">
        <v>1</v>
      </c>
      <c r="F497" s="35"/>
      <c r="G497" s="35">
        <v>8.9250000000000007</v>
      </c>
      <c r="H497" s="35">
        <v>0</v>
      </c>
      <c r="I497" s="35">
        <f t="shared" si="19"/>
        <v>8.9250000000000007</v>
      </c>
      <c r="J497" s="31">
        <f>(E497*(F497+G497)*(1+(SUM('Cadastro Institucional'!D$3:D$4))))</f>
        <v>8.9250000000000007</v>
      </c>
    </row>
    <row r="498" spans="1:10" ht="26.4" customHeight="1" x14ac:dyDescent="0.25">
      <c r="A498" s="76" t="s">
        <v>71</v>
      </c>
      <c r="B498" s="33" t="s">
        <v>988</v>
      </c>
      <c r="C498" s="61" t="s">
        <v>989</v>
      </c>
      <c r="D498" s="33" t="s">
        <v>125</v>
      </c>
      <c r="E498" s="34">
        <v>29</v>
      </c>
      <c r="F498" s="35"/>
      <c r="G498" s="35">
        <v>8.9250000000000007</v>
      </c>
      <c r="H498" s="35">
        <v>0</v>
      </c>
      <c r="I498" s="35">
        <f t="shared" si="19"/>
        <v>258.82500000000005</v>
      </c>
      <c r="J498" s="31">
        <f>(E498*(F498+G498)*(1+(SUM('Cadastro Institucional'!D$3:D$4))))</f>
        <v>258.82500000000005</v>
      </c>
    </row>
    <row r="499" spans="1:10" ht="26.4" customHeight="1" x14ac:dyDescent="0.25">
      <c r="A499" s="76" t="s">
        <v>71</v>
      </c>
      <c r="B499" s="33" t="s">
        <v>990</v>
      </c>
      <c r="C499" s="61" t="s">
        <v>991</v>
      </c>
      <c r="D499" s="33" t="s">
        <v>125</v>
      </c>
      <c r="E499" s="34">
        <v>164</v>
      </c>
      <c r="F499" s="35"/>
      <c r="G499" s="35">
        <v>36.5</v>
      </c>
      <c r="H499" s="35">
        <v>0</v>
      </c>
      <c r="I499" s="35">
        <f t="shared" si="19"/>
        <v>5986</v>
      </c>
      <c r="J499" s="31">
        <f>(E499*(F499+G499)*(1+(SUM('Cadastro Institucional'!D$3:D$4))))</f>
        <v>5986</v>
      </c>
    </row>
    <row r="500" spans="1:10" ht="26.4" customHeight="1" x14ac:dyDescent="0.25">
      <c r="A500" s="76" t="s">
        <v>71</v>
      </c>
      <c r="B500" s="33" t="s">
        <v>992</v>
      </c>
      <c r="C500" s="61" t="s">
        <v>993</v>
      </c>
      <c r="D500" s="33" t="s">
        <v>125</v>
      </c>
      <c r="E500" s="34">
        <v>164</v>
      </c>
      <c r="F500" s="35"/>
      <c r="G500" s="35">
        <v>3.9</v>
      </c>
      <c r="H500" s="35">
        <v>0</v>
      </c>
      <c r="I500" s="35">
        <f t="shared" si="19"/>
        <v>639.6</v>
      </c>
      <c r="J500" s="31">
        <f>(E500*(F500+G500)*(1+(SUM('Cadastro Institucional'!D$3:D$4))))</f>
        <v>639.6</v>
      </c>
    </row>
    <row r="501" spans="1:10" ht="26.4" customHeight="1" x14ac:dyDescent="0.25">
      <c r="A501" s="76" t="s">
        <v>71</v>
      </c>
      <c r="B501" s="33" t="s">
        <v>994</v>
      </c>
      <c r="C501" s="61" t="s">
        <v>995</v>
      </c>
      <c r="D501" s="33" t="s">
        <v>125</v>
      </c>
      <c r="E501" s="34">
        <v>164</v>
      </c>
      <c r="F501" s="35"/>
      <c r="G501" s="35">
        <v>4.0596000000000014</v>
      </c>
      <c r="H501" s="35">
        <v>0</v>
      </c>
      <c r="I501" s="35">
        <f t="shared" si="19"/>
        <v>665.77440000000024</v>
      </c>
      <c r="J501" s="31">
        <f>(E501*(F501+G501)*(1+(SUM('Cadastro Institucional'!D$3:D$4))))</f>
        <v>665.77440000000024</v>
      </c>
    </row>
    <row r="502" spans="1:10" ht="26.4" customHeight="1" x14ac:dyDescent="0.25">
      <c r="A502" s="76" t="s">
        <v>71</v>
      </c>
      <c r="B502" s="33" t="s">
        <v>996</v>
      </c>
      <c r="C502" s="61" t="s">
        <v>997</v>
      </c>
      <c r="D502" s="33" t="s">
        <v>125</v>
      </c>
      <c r="E502" s="34">
        <v>164</v>
      </c>
      <c r="F502" s="35"/>
      <c r="G502" s="31">
        <v>20.663499999999999</v>
      </c>
      <c r="H502" s="31">
        <v>0</v>
      </c>
      <c r="I502" s="31">
        <f t="shared" si="19"/>
        <v>3388.8139999999999</v>
      </c>
      <c r="J502" s="31">
        <f>(E502*(F502+G502)*(1+(SUM('Cadastro Institucional'!D$3:D$4))))</f>
        <v>3388.8139999999999</v>
      </c>
    </row>
    <row r="503" spans="1:10" ht="26.4" customHeight="1" x14ac:dyDescent="0.25">
      <c r="A503" s="76" t="s">
        <v>71</v>
      </c>
      <c r="B503" s="33" t="s">
        <v>998</v>
      </c>
      <c r="C503" s="61" t="s">
        <v>999</v>
      </c>
      <c r="D503" s="33" t="s">
        <v>125</v>
      </c>
      <c r="E503" s="34">
        <v>82</v>
      </c>
      <c r="F503" s="35"/>
      <c r="G503" s="35">
        <v>42.720999999999997</v>
      </c>
      <c r="H503" s="35">
        <v>0</v>
      </c>
      <c r="I503" s="35">
        <f t="shared" si="19"/>
        <v>3503.1219999999998</v>
      </c>
      <c r="J503" s="31">
        <f>(E503*(F503+G503)*(1+(SUM('Cadastro Institucional'!D$3:D$4))))</f>
        <v>3503.1219999999998</v>
      </c>
    </row>
    <row r="504" spans="1:10" ht="26.4" customHeight="1" x14ac:dyDescent="0.25">
      <c r="A504" s="76" t="s">
        <v>71</v>
      </c>
      <c r="B504" s="33" t="s">
        <v>1000</v>
      </c>
      <c r="C504" s="61" t="s">
        <v>993</v>
      </c>
      <c r="D504" s="33" t="s">
        <v>125</v>
      </c>
      <c r="E504" s="34">
        <v>82</v>
      </c>
      <c r="F504" s="35"/>
      <c r="G504" s="35">
        <v>3.9</v>
      </c>
      <c r="H504" s="35">
        <v>0</v>
      </c>
      <c r="I504" s="35">
        <f t="shared" si="19"/>
        <v>319.8</v>
      </c>
      <c r="J504" s="31">
        <f>(E504*(F504+G504)*(1+(SUM('Cadastro Institucional'!D$3:D$4))))</f>
        <v>319.8</v>
      </c>
    </row>
    <row r="505" spans="1:10" ht="26.4" customHeight="1" x14ac:dyDescent="0.25">
      <c r="A505" s="76" t="s">
        <v>71</v>
      </c>
      <c r="B505" s="33" t="s">
        <v>1001</v>
      </c>
      <c r="C505" s="61" t="s">
        <v>1002</v>
      </c>
      <c r="D505" s="33" t="s">
        <v>125</v>
      </c>
      <c r="E505" s="34">
        <v>108</v>
      </c>
      <c r="F505" s="35"/>
      <c r="G505" s="35">
        <v>23.9513</v>
      </c>
      <c r="H505" s="35">
        <v>0</v>
      </c>
      <c r="I505" s="35">
        <f t="shared" si="19"/>
        <v>2586.7404000000001</v>
      </c>
      <c r="J505" s="31">
        <f>(E505*(F505+G505)*(1+(SUM('Cadastro Institucional'!D$3:D$4))))</f>
        <v>2586.7404000000001</v>
      </c>
    </row>
    <row r="506" spans="1:10" ht="26.4" customHeight="1" x14ac:dyDescent="0.25">
      <c r="A506" s="76" t="s">
        <v>71</v>
      </c>
      <c r="B506" s="33" t="s">
        <v>1003</v>
      </c>
      <c r="C506" s="61" t="s">
        <v>1004</v>
      </c>
      <c r="D506" s="33" t="s">
        <v>125</v>
      </c>
      <c r="E506" s="34">
        <v>32</v>
      </c>
      <c r="F506" s="35"/>
      <c r="G506" s="35">
        <v>15.9</v>
      </c>
      <c r="H506" s="35">
        <v>0</v>
      </c>
      <c r="I506" s="35">
        <f t="shared" si="19"/>
        <v>508.8</v>
      </c>
      <c r="J506" s="31">
        <f>(E506*(F506+G506)*(1+(SUM('Cadastro Institucional'!D$3:D$4))))</f>
        <v>508.8</v>
      </c>
    </row>
    <row r="507" spans="1:10" ht="26.4" customHeight="1" x14ac:dyDescent="0.25">
      <c r="A507" s="76" t="s">
        <v>71</v>
      </c>
      <c r="B507" s="33" t="s">
        <v>1005</v>
      </c>
      <c r="C507" s="61" t="s">
        <v>1006</v>
      </c>
      <c r="D507" s="33" t="s">
        <v>125</v>
      </c>
      <c r="E507" s="34">
        <v>107</v>
      </c>
      <c r="F507" s="35"/>
      <c r="G507" s="35">
        <v>15.9</v>
      </c>
      <c r="H507" s="35">
        <v>0</v>
      </c>
      <c r="I507" s="35">
        <f t="shared" si="19"/>
        <v>1701.3</v>
      </c>
      <c r="J507" s="31">
        <f>(E507*(F507+G507)*(1+(SUM('Cadastro Institucional'!D$3:D$4))))</f>
        <v>1701.3</v>
      </c>
    </row>
    <row r="508" spans="1:10" ht="26.4" customHeight="1" x14ac:dyDescent="0.25">
      <c r="A508" s="76" t="s">
        <v>71</v>
      </c>
      <c r="B508" s="33" t="s">
        <v>1007</v>
      </c>
      <c r="C508" s="61" t="s">
        <v>1008</v>
      </c>
      <c r="D508" s="33" t="s">
        <v>125</v>
      </c>
      <c r="E508" s="34">
        <v>78</v>
      </c>
      <c r="F508" s="35"/>
      <c r="G508" s="35">
        <v>11.2</v>
      </c>
      <c r="H508" s="35">
        <v>0</v>
      </c>
      <c r="I508" s="35">
        <f t="shared" si="19"/>
        <v>873.59999999999991</v>
      </c>
      <c r="J508" s="31">
        <f>(E508*(F508+G508)*(1+(SUM('Cadastro Institucional'!D$3:D$4))))</f>
        <v>873.59999999999991</v>
      </c>
    </row>
    <row r="509" spans="1:10" ht="26.4" customHeight="1" x14ac:dyDescent="0.25">
      <c r="A509" s="76" t="s">
        <v>71</v>
      </c>
      <c r="B509" s="33" t="s">
        <v>1009</v>
      </c>
      <c r="C509" s="61" t="s">
        <v>1010</v>
      </c>
      <c r="D509" s="33" t="s">
        <v>125</v>
      </c>
      <c r="E509" s="34">
        <v>406</v>
      </c>
      <c r="F509" s="35"/>
      <c r="G509" s="35">
        <v>5.6</v>
      </c>
      <c r="H509" s="35">
        <v>0</v>
      </c>
      <c r="I509" s="35">
        <f t="shared" si="19"/>
        <v>2273.6</v>
      </c>
      <c r="J509" s="31">
        <f>(E509*(F509+G509)*(1+(SUM('Cadastro Institucional'!D$3:D$4))))</f>
        <v>2273.6</v>
      </c>
    </row>
    <row r="510" spans="1:10" ht="26.4" customHeight="1" x14ac:dyDescent="0.25">
      <c r="A510" s="76" t="s">
        <v>73</v>
      </c>
      <c r="B510" s="33" t="s">
        <v>1011</v>
      </c>
      <c r="C510" s="61" t="s">
        <v>1012</v>
      </c>
      <c r="D510" s="33" t="s">
        <v>120</v>
      </c>
      <c r="E510" s="34">
        <v>75.5</v>
      </c>
      <c r="F510" s="35">
        <v>104.5006555148309</v>
      </c>
      <c r="G510" s="35">
        <v>73.150458860381605</v>
      </c>
      <c r="H510" s="35">
        <f t="shared" ref="H510:H573" si="20">F510*E510</f>
        <v>7889.799491369733</v>
      </c>
      <c r="I510" s="35">
        <f t="shared" ref="I510:I573" si="21">(E510*F510)*0.65</f>
        <v>5128.3696693903266</v>
      </c>
      <c r="J510" s="31">
        <f>(E510*(F510+G510)*(1+(SUM('Cadastro Institucional'!D$3:D$4))))</f>
        <v>13412.659135328544</v>
      </c>
    </row>
    <row r="511" spans="1:10" ht="26.4" customHeight="1" x14ac:dyDescent="0.25">
      <c r="A511" s="76" t="s">
        <v>73</v>
      </c>
      <c r="B511" s="33" t="s">
        <v>1013</v>
      </c>
      <c r="C511" s="61" t="s">
        <v>1014</v>
      </c>
      <c r="D511" s="33" t="s">
        <v>120</v>
      </c>
      <c r="E511" s="34">
        <v>15.5</v>
      </c>
      <c r="F511" s="35">
        <v>130.69105816826411</v>
      </c>
      <c r="G511" s="35">
        <v>91.483740717784855</v>
      </c>
      <c r="H511" s="35">
        <f t="shared" si="20"/>
        <v>2025.7114016080936</v>
      </c>
      <c r="I511" s="35">
        <f t="shared" si="21"/>
        <v>1316.712411045261</v>
      </c>
      <c r="J511" s="31">
        <f>(E511*(F511+G511)*(1+(SUM('Cadastro Institucional'!D$3:D$4))))</f>
        <v>3443.709382733759</v>
      </c>
    </row>
    <row r="512" spans="1:10" ht="26.4" customHeight="1" x14ac:dyDescent="0.25">
      <c r="A512" s="76" t="s">
        <v>73</v>
      </c>
      <c r="B512" s="33" t="s">
        <v>1015</v>
      </c>
      <c r="C512" s="61" t="s">
        <v>1016</v>
      </c>
      <c r="D512" s="33" t="s">
        <v>120</v>
      </c>
      <c r="E512" s="34">
        <v>209.5</v>
      </c>
      <c r="F512" s="35">
        <v>268.77404692732551</v>
      </c>
      <c r="G512" s="35">
        <v>188.14183284912781</v>
      </c>
      <c r="H512" s="35">
        <f t="shared" si="20"/>
        <v>56308.162831274698</v>
      </c>
      <c r="I512" s="35">
        <f t="shared" si="21"/>
        <v>36600.305840328554</v>
      </c>
      <c r="J512" s="31">
        <f>(E512*(F512+G512)*(1+(SUM('Cadastro Institucional'!D$3:D$4))))</f>
        <v>95723.876813166964</v>
      </c>
    </row>
    <row r="513" spans="1:10" ht="26.4" customHeight="1" x14ac:dyDescent="0.25">
      <c r="A513" s="76" t="s">
        <v>73</v>
      </c>
      <c r="B513" s="33" t="s">
        <v>1017</v>
      </c>
      <c r="C513" s="61" t="s">
        <v>1018</v>
      </c>
      <c r="D513" s="33" t="s">
        <v>120</v>
      </c>
      <c r="E513" s="34">
        <v>28.5</v>
      </c>
      <c r="F513" s="35">
        <v>501.96611129056998</v>
      </c>
      <c r="G513" s="35">
        <v>351.37627790339889</v>
      </c>
      <c r="H513" s="35">
        <f t="shared" si="20"/>
        <v>14306.034171781244</v>
      </c>
      <c r="I513" s="35">
        <f t="shared" si="21"/>
        <v>9298.9222116578094</v>
      </c>
      <c r="J513" s="31">
        <f>(E513*(F513+G513)*(1+(SUM('Cadastro Institucional'!D$3:D$4))))</f>
        <v>24320.258092028114</v>
      </c>
    </row>
    <row r="514" spans="1:10" ht="26.4" customHeight="1" x14ac:dyDescent="0.25">
      <c r="A514" s="76" t="s">
        <v>73</v>
      </c>
      <c r="B514" s="33" t="s">
        <v>1019</v>
      </c>
      <c r="C514" s="61" t="s">
        <v>1020</v>
      </c>
      <c r="D514" s="33" t="s">
        <v>120</v>
      </c>
      <c r="E514" s="34">
        <v>1</v>
      </c>
      <c r="F514" s="35">
        <v>3110.0524536541948</v>
      </c>
      <c r="G514" s="35">
        <v>2177.0367175579358</v>
      </c>
      <c r="H514" s="35">
        <f t="shared" si="20"/>
        <v>3110.0524536541948</v>
      </c>
      <c r="I514" s="35">
        <f t="shared" si="21"/>
        <v>2021.5340948752266</v>
      </c>
      <c r="J514" s="31">
        <f>(E514*(F514+G514)*(1+(SUM('Cadastro Institucional'!D$3:D$4))))</f>
        <v>5287.0891712121302</v>
      </c>
    </row>
    <row r="515" spans="1:10" ht="26.4" customHeight="1" x14ac:dyDescent="0.25">
      <c r="A515" s="76" t="s">
        <v>73</v>
      </c>
      <c r="B515" s="33" t="s">
        <v>1021</v>
      </c>
      <c r="C515" s="61" t="s">
        <v>1022</v>
      </c>
      <c r="D515" s="33" t="s">
        <v>125</v>
      </c>
      <c r="E515" s="34">
        <v>339</v>
      </c>
      <c r="F515" s="35">
        <v>10.42337696182266</v>
      </c>
      <c r="G515" s="35">
        <v>7.2963638732758618</v>
      </c>
      <c r="H515" s="35">
        <f t="shared" si="20"/>
        <v>3533.5247900578815</v>
      </c>
      <c r="I515" s="35">
        <f t="shared" si="21"/>
        <v>2296.791113537623</v>
      </c>
      <c r="J515" s="31">
        <f>(E515*(F515+G515)*(1+(SUM('Cadastro Institucional'!D$3:D$4))))</f>
        <v>6006.9921430983986</v>
      </c>
    </row>
    <row r="516" spans="1:10" ht="26.4" customHeight="1" x14ac:dyDescent="0.25">
      <c r="A516" s="76" t="s">
        <v>73</v>
      </c>
      <c r="B516" s="33" t="s">
        <v>1023</v>
      </c>
      <c r="C516" s="61" t="s">
        <v>1024</v>
      </c>
      <c r="D516" s="33" t="s">
        <v>125</v>
      </c>
      <c r="E516" s="34">
        <v>34</v>
      </c>
      <c r="F516" s="35">
        <v>14.546629273501891</v>
      </c>
      <c r="G516" s="35">
        <v>10.18264049145132</v>
      </c>
      <c r="H516" s="35">
        <f t="shared" si="20"/>
        <v>494.58539529906426</v>
      </c>
      <c r="I516" s="35">
        <f t="shared" si="21"/>
        <v>321.48050694439178</v>
      </c>
      <c r="J516" s="31">
        <f>(E516*(F516+G516)*(1+(SUM('Cadastro Institucional'!D$3:D$4))))</f>
        <v>840.79517200840905</v>
      </c>
    </row>
    <row r="517" spans="1:10" ht="26.4" customHeight="1" x14ac:dyDescent="0.25">
      <c r="A517" s="76" t="s">
        <v>73</v>
      </c>
      <c r="B517" s="33" t="s">
        <v>1025</v>
      </c>
      <c r="C517" s="61" t="s">
        <v>1026</v>
      </c>
      <c r="D517" s="33" t="s">
        <v>125</v>
      </c>
      <c r="E517" s="34">
        <v>332</v>
      </c>
      <c r="F517" s="35">
        <v>22.562641531611209</v>
      </c>
      <c r="G517" s="35">
        <v>15.79384907212784</v>
      </c>
      <c r="H517" s="35">
        <f t="shared" si="20"/>
        <v>7490.7969884949216</v>
      </c>
      <c r="I517" s="35">
        <f t="shared" si="21"/>
        <v>4869.0180425216995</v>
      </c>
      <c r="J517" s="31">
        <f>(E517*(F517+G517)*(1+(SUM('Cadastro Institucional'!D$3:D$4))))</f>
        <v>12734.354880441364</v>
      </c>
    </row>
    <row r="518" spans="1:10" ht="26.4" customHeight="1" x14ac:dyDescent="0.25">
      <c r="A518" s="76" t="s">
        <v>73</v>
      </c>
      <c r="B518" s="33" t="s">
        <v>1027</v>
      </c>
      <c r="C518" s="61" t="s">
        <v>1028</v>
      </c>
      <c r="D518" s="33" t="s">
        <v>125</v>
      </c>
      <c r="E518" s="34">
        <v>27</v>
      </c>
      <c r="F518" s="35">
        <v>51.16930508531123</v>
      </c>
      <c r="G518" s="31">
        <v>35.818513559717857</v>
      </c>
      <c r="H518" s="31">
        <f t="shared" si="20"/>
        <v>1381.5712373034032</v>
      </c>
      <c r="I518" s="31">
        <f t="shared" si="21"/>
        <v>898.02130424721213</v>
      </c>
      <c r="J518" s="31">
        <f>(E518*(F518+G518)*(1+(SUM('Cadastro Institucional'!D$3:D$4))))</f>
        <v>2348.6711034157852</v>
      </c>
    </row>
    <row r="519" spans="1:10" ht="26.4" customHeight="1" x14ac:dyDescent="0.25">
      <c r="A519" s="76" t="s">
        <v>73</v>
      </c>
      <c r="B519" s="33" t="s">
        <v>1029</v>
      </c>
      <c r="C519" s="61" t="s">
        <v>867</v>
      </c>
      <c r="D519" s="33" t="s">
        <v>125</v>
      </c>
      <c r="E519" s="34">
        <v>26</v>
      </c>
      <c r="F519" s="35">
        <v>1.5110055055222029</v>
      </c>
      <c r="G519" s="35">
        <v>1.0577038538655421</v>
      </c>
      <c r="H519" s="35">
        <f t="shared" si="20"/>
        <v>39.286143143577277</v>
      </c>
      <c r="I519" s="35">
        <f t="shared" si="21"/>
        <v>25.535993043325231</v>
      </c>
      <c r="J519" s="31">
        <f>(E519*(F519+G519)*(1+(SUM('Cadastro Institucional'!D$3:D$4))))</f>
        <v>66.786443344081377</v>
      </c>
    </row>
    <row r="520" spans="1:10" ht="26.4" customHeight="1" x14ac:dyDescent="0.25">
      <c r="A520" s="76" t="s">
        <v>73</v>
      </c>
      <c r="B520" s="33" t="s">
        <v>1030</v>
      </c>
      <c r="C520" s="61" t="s">
        <v>871</v>
      </c>
      <c r="D520" s="33" t="s">
        <v>125</v>
      </c>
      <c r="E520" s="34">
        <v>28</v>
      </c>
      <c r="F520" s="35">
        <v>2.2280928640751139</v>
      </c>
      <c r="G520" s="35">
        <v>1.55966500485258</v>
      </c>
      <c r="H520" s="35">
        <f t="shared" si="20"/>
        <v>62.386600194103188</v>
      </c>
      <c r="I520" s="35">
        <f t="shared" si="21"/>
        <v>40.551290126167075</v>
      </c>
      <c r="J520" s="31">
        <f>(E520*(F520+G520)*(1+(SUM('Cadastro Institucional'!D$3:D$4))))</f>
        <v>106.05722032997542</v>
      </c>
    </row>
    <row r="521" spans="1:10" ht="26.4" customHeight="1" x14ac:dyDescent="0.25">
      <c r="A521" s="76" t="s">
        <v>73</v>
      </c>
      <c r="B521" s="33" t="s">
        <v>1031</v>
      </c>
      <c r="C521" s="61" t="s">
        <v>1032</v>
      </c>
      <c r="D521" s="33" t="s">
        <v>125</v>
      </c>
      <c r="E521" s="34">
        <v>4</v>
      </c>
      <c r="F521" s="35">
        <v>2.586636543351569</v>
      </c>
      <c r="G521" s="35">
        <v>1.8106455803460979</v>
      </c>
      <c r="H521" s="35">
        <f t="shared" si="20"/>
        <v>10.346546173406276</v>
      </c>
      <c r="I521" s="35">
        <f t="shared" si="21"/>
        <v>6.7252550127140793</v>
      </c>
      <c r="J521" s="31">
        <f>(E521*(F521+G521)*(1+(SUM('Cadastro Institucional'!D$3:D$4))))</f>
        <v>17.589128494790668</v>
      </c>
    </row>
    <row r="522" spans="1:10" ht="26.4" customHeight="1" x14ac:dyDescent="0.25">
      <c r="A522" s="76" t="s">
        <v>73</v>
      </c>
      <c r="B522" s="33" t="s">
        <v>1033</v>
      </c>
      <c r="C522" s="61" t="s">
        <v>1034</v>
      </c>
      <c r="D522" s="33" t="s">
        <v>125</v>
      </c>
      <c r="E522" s="34">
        <v>26</v>
      </c>
      <c r="F522" s="35">
        <v>12.016111752754851</v>
      </c>
      <c r="G522" s="35">
        <v>8.4112782269283919</v>
      </c>
      <c r="H522" s="35">
        <f t="shared" si="20"/>
        <v>312.41890557162611</v>
      </c>
      <c r="I522" s="35">
        <f t="shared" si="21"/>
        <v>203.07228862155699</v>
      </c>
      <c r="J522" s="31">
        <f>(E522*(F522+G522)*(1+(SUM('Cadastro Institucional'!D$3:D$4))))</f>
        <v>531.11213947176429</v>
      </c>
    </row>
    <row r="523" spans="1:10" ht="26.4" customHeight="1" x14ac:dyDescent="0.25">
      <c r="A523" s="76" t="s">
        <v>73</v>
      </c>
      <c r="B523" s="33" t="s">
        <v>1035</v>
      </c>
      <c r="C523" s="61" t="s">
        <v>1036</v>
      </c>
      <c r="D523" s="33" t="s">
        <v>125</v>
      </c>
      <c r="E523" s="34">
        <v>28</v>
      </c>
      <c r="F523" s="35">
        <v>18.54183027115382</v>
      </c>
      <c r="G523" s="35">
        <v>12.97928118980767</v>
      </c>
      <c r="H523" s="35">
        <f t="shared" si="20"/>
        <v>519.17124759230694</v>
      </c>
      <c r="I523" s="35">
        <f t="shared" si="21"/>
        <v>337.46131093499952</v>
      </c>
      <c r="J523" s="31">
        <f>(E523*(F523+G523)*(1+(SUM('Cadastro Institucional'!D$3:D$4))))</f>
        <v>882.59112090692179</v>
      </c>
    </row>
    <row r="524" spans="1:10" ht="26.4" customHeight="1" x14ac:dyDescent="0.25">
      <c r="A524" s="76" t="s">
        <v>73</v>
      </c>
      <c r="B524" s="33" t="s">
        <v>1037</v>
      </c>
      <c r="C524" s="61" t="s">
        <v>1038</v>
      </c>
      <c r="D524" s="33" t="s">
        <v>125</v>
      </c>
      <c r="E524" s="34">
        <v>4</v>
      </c>
      <c r="F524" s="35">
        <v>85.666329084267318</v>
      </c>
      <c r="G524" s="35">
        <v>59.966430358987118</v>
      </c>
      <c r="H524" s="35">
        <f t="shared" si="20"/>
        <v>342.66531633706927</v>
      </c>
      <c r="I524" s="35">
        <f t="shared" si="21"/>
        <v>222.73245561909502</v>
      </c>
      <c r="J524" s="31">
        <f>(E524*(F524+G524)*(1+(SUM('Cadastro Institucional'!D$3:D$4))))</f>
        <v>582.53103777301772</v>
      </c>
    </row>
    <row r="525" spans="1:10" ht="26.4" customHeight="1" x14ac:dyDescent="0.25">
      <c r="A525" s="76" t="s">
        <v>73</v>
      </c>
      <c r="B525" s="33" t="s">
        <v>1039</v>
      </c>
      <c r="C525" s="61" t="s">
        <v>1040</v>
      </c>
      <c r="D525" s="33" t="s">
        <v>125</v>
      </c>
      <c r="E525" s="34">
        <v>131</v>
      </c>
      <c r="F525" s="35">
        <v>10.448987224628119</v>
      </c>
      <c r="G525" s="35">
        <v>7.3142910572396831</v>
      </c>
      <c r="H525" s="35">
        <f t="shared" si="20"/>
        <v>1368.8173264262837</v>
      </c>
      <c r="I525" s="35">
        <f t="shared" si="21"/>
        <v>889.73126217708443</v>
      </c>
      <c r="J525" s="31">
        <f>(E525*(F525+G525)*(1+(SUM('Cadastro Institucional'!D$3:D$4))))</f>
        <v>2326.9894549246819</v>
      </c>
    </row>
    <row r="526" spans="1:10" ht="26.4" customHeight="1" x14ac:dyDescent="0.25">
      <c r="A526" s="76" t="s">
        <v>73</v>
      </c>
      <c r="B526" s="33" t="s">
        <v>1041</v>
      </c>
      <c r="C526" s="61" t="s">
        <v>1042</v>
      </c>
      <c r="D526" s="33" t="s">
        <v>125</v>
      </c>
      <c r="E526" s="34">
        <v>7</v>
      </c>
      <c r="F526" s="35">
        <v>23.6894930950515</v>
      </c>
      <c r="G526" s="35">
        <v>16.58264516653605</v>
      </c>
      <c r="H526" s="35">
        <f t="shared" si="20"/>
        <v>165.82645166536051</v>
      </c>
      <c r="I526" s="35">
        <f t="shared" si="21"/>
        <v>107.78719358248433</v>
      </c>
      <c r="J526" s="31">
        <f>(E526*(F526+G526)*(1+(SUM('Cadastro Institucional'!D$3:D$4))))</f>
        <v>281.90496783111286</v>
      </c>
    </row>
    <row r="527" spans="1:10" ht="26.4" customHeight="1" x14ac:dyDescent="0.25">
      <c r="A527" s="76" t="s">
        <v>73</v>
      </c>
      <c r="B527" s="33" t="s">
        <v>1043</v>
      </c>
      <c r="C527" s="61" t="s">
        <v>1044</v>
      </c>
      <c r="D527" s="33" t="s">
        <v>125</v>
      </c>
      <c r="E527" s="34">
        <v>84</v>
      </c>
      <c r="F527" s="35">
        <v>31.551843776328049</v>
      </c>
      <c r="G527" s="35">
        <v>22.086290643429631</v>
      </c>
      <c r="H527" s="35">
        <f t="shared" si="20"/>
        <v>2650.354877211556</v>
      </c>
      <c r="I527" s="35">
        <f t="shared" si="21"/>
        <v>1722.7306701875114</v>
      </c>
      <c r="J527" s="31">
        <f>(E527*(F527+G527)*(1+(SUM('Cadastro Institucional'!D$3:D$4))))</f>
        <v>4505.6032912596447</v>
      </c>
    </row>
    <row r="528" spans="1:10" ht="26.4" customHeight="1" x14ac:dyDescent="0.25">
      <c r="A528" s="76" t="s">
        <v>73</v>
      </c>
      <c r="B528" s="33" t="s">
        <v>1045</v>
      </c>
      <c r="C528" s="61" t="s">
        <v>1046</v>
      </c>
      <c r="D528" s="33" t="s">
        <v>125</v>
      </c>
      <c r="E528" s="34">
        <v>6</v>
      </c>
      <c r="F528" s="35">
        <v>124.5939285485681</v>
      </c>
      <c r="G528" s="35">
        <v>87.215749983997682</v>
      </c>
      <c r="H528" s="35">
        <f t="shared" si="20"/>
        <v>747.56357129140861</v>
      </c>
      <c r="I528" s="35">
        <f t="shared" si="21"/>
        <v>485.91632133941562</v>
      </c>
      <c r="J528" s="31">
        <f>(E528*(F528+G528)*(1+(SUM('Cadastro Institucional'!D$3:D$4))))</f>
        <v>1270.8580711953946</v>
      </c>
    </row>
    <row r="529" spans="1:10" ht="26.4" customHeight="1" x14ac:dyDescent="0.25">
      <c r="A529" s="76" t="s">
        <v>73</v>
      </c>
      <c r="B529" s="33" t="s">
        <v>1047</v>
      </c>
      <c r="C529" s="61" t="s">
        <v>1048</v>
      </c>
      <c r="D529" s="33" t="s">
        <v>125</v>
      </c>
      <c r="E529" s="34">
        <v>156</v>
      </c>
      <c r="F529" s="35">
        <v>8.8099304050786102</v>
      </c>
      <c r="G529" s="35">
        <v>6.1669512835550266</v>
      </c>
      <c r="H529" s="35">
        <f t="shared" si="20"/>
        <v>1374.3491431922632</v>
      </c>
      <c r="I529" s="35">
        <f t="shared" si="21"/>
        <v>893.32694307497115</v>
      </c>
      <c r="J529" s="31">
        <f>(E529*(F529+G529)*(1+(SUM('Cadastro Institucional'!D$3:D$4))))</f>
        <v>2336.3935434268474</v>
      </c>
    </row>
    <row r="530" spans="1:10" ht="26.4" customHeight="1" x14ac:dyDescent="0.25">
      <c r="A530" s="76" t="s">
        <v>73</v>
      </c>
      <c r="B530" s="33" t="s">
        <v>1049</v>
      </c>
      <c r="C530" s="61" t="s">
        <v>1050</v>
      </c>
      <c r="D530" s="33" t="s">
        <v>125</v>
      </c>
      <c r="E530" s="34">
        <v>1</v>
      </c>
      <c r="F530" s="35">
        <v>18.874763687624821</v>
      </c>
      <c r="G530" s="35">
        <v>13.21233458133737</v>
      </c>
      <c r="H530" s="35">
        <f t="shared" si="20"/>
        <v>18.874763687624821</v>
      </c>
      <c r="I530" s="35">
        <f t="shared" si="21"/>
        <v>12.268596396956134</v>
      </c>
      <c r="J530" s="31">
        <f>(E530*(F530+G530)*(1+(SUM('Cadastro Institucional'!D$3:D$4))))</f>
        <v>32.087098268962194</v>
      </c>
    </row>
    <row r="531" spans="1:10" ht="26.4" customHeight="1" x14ac:dyDescent="0.25">
      <c r="A531" s="76" t="s">
        <v>73</v>
      </c>
      <c r="B531" s="33" t="s">
        <v>1051</v>
      </c>
      <c r="C531" s="61" t="s">
        <v>1052</v>
      </c>
      <c r="D531" s="33" t="s">
        <v>125</v>
      </c>
      <c r="E531" s="34">
        <v>102</v>
      </c>
      <c r="F531" s="35">
        <v>26.81394515731775</v>
      </c>
      <c r="G531" s="35">
        <v>18.769761610122419</v>
      </c>
      <c r="H531" s="35">
        <f t="shared" si="20"/>
        <v>2735.0224060464107</v>
      </c>
      <c r="I531" s="35">
        <f t="shared" si="21"/>
        <v>1777.764563930167</v>
      </c>
      <c r="J531" s="31">
        <f>(E531*(F531+G531)*(1+(SUM('Cadastro Institucional'!D$3:D$4))))</f>
        <v>4649.5380902788975</v>
      </c>
    </row>
    <row r="532" spans="1:10" ht="26.4" customHeight="1" x14ac:dyDescent="0.25">
      <c r="A532" s="76" t="s">
        <v>73</v>
      </c>
      <c r="B532" s="33" t="s">
        <v>1053</v>
      </c>
      <c r="C532" s="61" t="s">
        <v>1054</v>
      </c>
      <c r="D532" s="33" t="s">
        <v>125</v>
      </c>
      <c r="E532" s="34">
        <v>13</v>
      </c>
      <c r="F532" s="35">
        <v>96.550690776588283</v>
      </c>
      <c r="G532" s="35">
        <v>67.585483543611787</v>
      </c>
      <c r="H532" s="35">
        <f t="shared" si="20"/>
        <v>1255.1589800956476</v>
      </c>
      <c r="I532" s="35">
        <f t="shared" si="21"/>
        <v>815.85333706217102</v>
      </c>
      <c r="J532" s="31">
        <f>(E532*(F532+G532)*(1+(SUM('Cadastro Institucional'!D$3:D$4))))</f>
        <v>2133.7702661626008</v>
      </c>
    </row>
    <row r="533" spans="1:10" ht="26.4" customHeight="1" x14ac:dyDescent="0.25">
      <c r="A533" s="76" t="s">
        <v>73</v>
      </c>
      <c r="B533" s="33" t="s">
        <v>1055</v>
      </c>
      <c r="C533" s="61" t="s">
        <v>1056</v>
      </c>
      <c r="D533" s="33" t="s">
        <v>125</v>
      </c>
      <c r="E533" s="34">
        <v>52</v>
      </c>
      <c r="F533" s="35">
        <v>26.711602733552159</v>
      </c>
      <c r="G533" s="35">
        <v>18.69812191348651</v>
      </c>
      <c r="H533" s="35">
        <f t="shared" si="20"/>
        <v>1389.0033421447122</v>
      </c>
      <c r="I533" s="35">
        <f t="shared" si="21"/>
        <v>902.8521723940629</v>
      </c>
      <c r="J533" s="31">
        <f>(E533*(F533+G533)*(1+(SUM('Cadastro Institucional'!D$3:D$4))))</f>
        <v>2361.3056816460112</v>
      </c>
    </row>
    <row r="534" spans="1:10" ht="26.4" customHeight="1" x14ac:dyDescent="0.25">
      <c r="A534" s="76" t="s">
        <v>73</v>
      </c>
      <c r="B534" s="33" t="s">
        <v>1057</v>
      </c>
      <c r="C534" s="61" t="s">
        <v>1058</v>
      </c>
      <c r="D534" s="33" t="s">
        <v>125</v>
      </c>
      <c r="E534" s="34">
        <v>62</v>
      </c>
      <c r="F534" s="35">
        <v>69.565232472857062</v>
      </c>
      <c r="G534" s="31">
        <v>48.695662730999942</v>
      </c>
      <c r="H534" s="31">
        <f t="shared" si="20"/>
        <v>4313.0444133171377</v>
      </c>
      <c r="I534" s="31">
        <f t="shared" si="21"/>
        <v>2803.4788686561396</v>
      </c>
      <c r="J534" s="31">
        <f>(E534*(F534+G534)*(1+(SUM('Cadastro Institucional'!D$3:D$4))))</f>
        <v>7332.1755026391338</v>
      </c>
    </row>
    <row r="535" spans="1:10" ht="26.4" customHeight="1" x14ac:dyDescent="0.25">
      <c r="A535" s="76" t="s">
        <v>73</v>
      </c>
      <c r="B535" s="33" t="s">
        <v>1059</v>
      </c>
      <c r="C535" s="61" t="s">
        <v>1060</v>
      </c>
      <c r="D535" s="33" t="s">
        <v>125</v>
      </c>
      <c r="E535" s="34">
        <v>26</v>
      </c>
      <c r="F535" s="35">
        <v>43.823466392400029</v>
      </c>
      <c r="G535" s="35">
        <v>30.676426474680021</v>
      </c>
      <c r="H535" s="35">
        <f t="shared" si="20"/>
        <v>1139.4101262024008</v>
      </c>
      <c r="I535" s="35">
        <f t="shared" si="21"/>
        <v>740.61658203156048</v>
      </c>
      <c r="J535" s="31">
        <f>(E535*(F535+G535)*(1+(SUM('Cadastro Institucional'!D$3:D$4))))</f>
        <v>1936.9972145440813</v>
      </c>
    </row>
    <row r="536" spans="1:10" ht="26.4" customHeight="1" x14ac:dyDescent="0.25">
      <c r="A536" s="76" t="s">
        <v>73</v>
      </c>
      <c r="B536" s="33" t="s">
        <v>1061</v>
      </c>
      <c r="C536" s="61" t="s">
        <v>1062</v>
      </c>
      <c r="D536" s="33" t="s">
        <v>125</v>
      </c>
      <c r="E536" s="34">
        <v>79</v>
      </c>
      <c r="F536" s="35">
        <v>47.998695373521407</v>
      </c>
      <c r="G536" s="35">
        <v>33.599086761464982</v>
      </c>
      <c r="H536" s="35">
        <f t="shared" si="20"/>
        <v>3791.896934508191</v>
      </c>
      <c r="I536" s="35">
        <f t="shared" si="21"/>
        <v>2464.7330074303241</v>
      </c>
      <c r="J536" s="31">
        <f>(E536*(F536+G536)*(1+(SUM('Cadastro Institucional'!D$3:D$4))))</f>
        <v>6446.2247886639243</v>
      </c>
    </row>
    <row r="537" spans="1:10" ht="26.4" customHeight="1" x14ac:dyDescent="0.25">
      <c r="A537" s="76" t="s">
        <v>73</v>
      </c>
      <c r="B537" s="33" t="s">
        <v>1063</v>
      </c>
      <c r="C537" s="61" t="s">
        <v>1064</v>
      </c>
      <c r="D537" s="33" t="s">
        <v>125</v>
      </c>
      <c r="E537" s="34">
        <v>5</v>
      </c>
      <c r="F537" s="35">
        <v>63.38457854804745</v>
      </c>
      <c r="G537" s="35">
        <v>44.36920498363321</v>
      </c>
      <c r="H537" s="35">
        <f t="shared" si="20"/>
        <v>316.92289274023727</v>
      </c>
      <c r="I537" s="35">
        <f t="shared" si="21"/>
        <v>205.99988028115425</v>
      </c>
      <c r="J537" s="31">
        <f>(E537*(F537+G537)*(1+(SUM('Cadastro Institucional'!D$3:D$4))))</f>
        <v>538.76891765840332</v>
      </c>
    </row>
    <row r="538" spans="1:10" ht="26.4" customHeight="1" x14ac:dyDescent="0.25">
      <c r="A538" s="76" t="s">
        <v>73</v>
      </c>
      <c r="B538" s="33" t="s">
        <v>1065</v>
      </c>
      <c r="C538" s="61" t="s">
        <v>1066</v>
      </c>
      <c r="D538" s="33" t="s">
        <v>125</v>
      </c>
      <c r="E538" s="34">
        <v>8</v>
      </c>
      <c r="F538" s="35">
        <v>187.34285314110389</v>
      </c>
      <c r="G538" s="35">
        <v>131.13999719877279</v>
      </c>
      <c r="H538" s="35">
        <f t="shared" si="20"/>
        <v>1498.7428251288311</v>
      </c>
      <c r="I538" s="35">
        <f t="shared" si="21"/>
        <v>974.18283633374028</v>
      </c>
      <c r="J538" s="31">
        <f>(E538*(F538+G538)*(1+(SUM('Cadastro Institucional'!D$3:D$4))))</f>
        <v>2547.8628027190134</v>
      </c>
    </row>
    <row r="539" spans="1:10" ht="26.4" customHeight="1" x14ac:dyDescent="0.25">
      <c r="A539" s="76" t="s">
        <v>73</v>
      </c>
      <c r="B539" s="33" t="s">
        <v>1067</v>
      </c>
      <c r="C539" s="61" t="s">
        <v>1068</v>
      </c>
      <c r="D539" s="33" t="s">
        <v>125</v>
      </c>
      <c r="E539" s="34">
        <v>130</v>
      </c>
      <c r="F539" s="35">
        <v>24.22947841800362</v>
      </c>
      <c r="G539" s="35">
        <v>16.960634892602531</v>
      </c>
      <c r="H539" s="35">
        <f t="shared" si="20"/>
        <v>3149.8321943404703</v>
      </c>
      <c r="I539" s="35">
        <f t="shared" si="21"/>
        <v>2047.3909263213059</v>
      </c>
      <c r="J539" s="31">
        <f>(E539*(F539+G539)*(1+(SUM('Cadastro Institucional'!D$3:D$4))))</f>
        <v>5354.7147303787997</v>
      </c>
    </row>
    <row r="540" spans="1:10" ht="26.4" customHeight="1" x14ac:dyDescent="0.25">
      <c r="A540" s="76" t="s">
        <v>73</v>
      </c>
      <c r="B540" s="33" t="s">
        <v>1069</v>
      </c>
      <c r="C540" s="61" t="s">
        <v>1070</v>
      </c>
      <c r="D540" s="33" t="s">
        <v>125</v>
      </c>
      <c r="E540" s="34">
        <v>1</v>
      </c>
      <c r="F540" s="35">
        <v>4.7341178998541666</v>
      </c>
      <c r="G540" s="35">
        <v>3.3138825298979171</v>
      </c>
      <c r="H540" s="35">
        <f t="shared" si="20"/>
        <v>4.7341178998541666</v>
      </c>
      <c r="I540" s="35">
        <f t="shared" si="21"/>
        <v>3.0771766349052085</v>
      </c>
      <c r="J540" s="31">
        <f>(E540*(F540+G540)*(1+(SUM('Cadastro Institucional'!D$3:D$4))))</f>
        <v>8.0480004297520829</v>
      </c>
    </row>
    <row r="541" spans="1:10" ht="26.4" customHeight="1" x14ac:dyDescent="0.25">
      <c r="A541" s="76" t="s">
        <v>75</v>
      </c>
      <c r="B541" s="33" t="s">
        <v>1071</v>
      </c>
      <c r="C541" s="61" t="s">
        <v>1072</v>
      </c>
      <c r="D541" s="33" t="s">
        <v>125</v>
      </c>
      <c r="E541" s="34">
        <v>47</v>
      </c>
      <c r="F541" s="35">
        <v>94.633044268959836</v>
      </c>
      <c r="G541" s="35">
        <v>66.243130988271886</v>
      </c>
      <c r="H541" s="35">
        <f t="shared" si="20"/>
        <v>4447.7530806411123</v>
      </c>
      <c r="I541" s="35">
        <f t="shared" si="21"/>
        <v>2891.0395024167233</v>
      </c>
      <c r="J541" s="31">
        <f>(E541*(F541+G541)*(1+(SUM('Cadastro Institucional'!D$3:D$4))))</f>
        <v>7561.1802370898913</v>
      </c>
    </row>
    <row r="542" spans="1:10" ht="26.4" customHeight="1" x14ac:dyDescent="0.25">
      <c r="A542" s="76" t="s">
        <v>75</v>
      </c>
      <c r="B542" s="33" t="s">
        <v>1073</v>
      </c>
      <c r="C542" s="61" t="s">
        <v>927</v>
      </c>
      <c r="D542" s="33" t="s">
        <v>125</v>
      </c>
      <c r="E542" s="34">
        <v>1</v>
      </c>
      <c r="F542" s="35">
        <v>77.241736150745581</v>
      </c>
      <c r="G542" s="35">
        <v>54.069215305521901</v>
      </c>
      <c r="H542" s="35">
        <f t="shared" si="20"/>
        <v>77.241736150745581</v>
      </c>
      <c r="I542" s="35">
        <f t="shared" si="21"/>
        <v>50.207128497984627</v>
      </c>
      <c r="J542" s="31">
        <f>(E542*(F542+G542)*(1+(SUM('Cadastro Institucional'!D$3:D$4))))</f>
        <v>131.31095145626747</v>
      </c>
    </row>
    <row r="543" spans="1:10" ht="26.4" customHeight="1" x14ac:dyDescent="0.25">
      <c r="A543" s="76" t="s">
        <v>75</v>
      </c>
      <c r="B543" s="33" t="s">
        <v>1074</v>
      </c>
      <c r="C543" s="61" t="s">
        <v>1075</v>
      </c>
      <c r="D543" s="33" t="s">
        <v>125</v>
      </c>
      <c r="E543" s="34">
        <v>1</v>
      </c>
      <c r="F543" s="35">
        <v>221.86246282754061</v>
      </c>
      <c r="G543" s="35">
        <v>155.3037239792784</v>
      </c>
      <c r="H543" s="35">
        <f t="shared" si="20"/>
        <v>221.86246282754061</v>
      </c>
      <c r="I543" s="35">
        <f t="shared" si="21"/>
        <v>144.21060083790141</v>
      </c>
      <c r="J543" s="31">
        <f>(E543*(F543+G543)*(1+(SUM('Cadastro Institucional'!D$3:D$4))))</f>
        <v>377.16618680681904</v>
      </c>
    </row>
    <row r="544" spans="1:10" ht="26.4" customHeight="1" x14ac:dyDescent="0.25">
      <c r="A544" s="76" t="s">
        <v>77</v>
      </c>
      <c r="B544" s="33" t="s">
        <v>1076</v>
      </c>
      <c r="C544" s="61" t="s">
        <v>291</v>
      </c>
      <c r="D544" s="33" t="s">
        <v>152</v>
      </c>
      <c r="E544" s="34">
        <v>15</v>
      </c>
      <c r="F544" s="35">
        <v>36.820916998865727</v>
      </c>
      <c r="G544" s="35">
        <v>25.77464189920601</v>
      </c>
      <c r="H544" s="35">
        <f t="shared" si="20"/>
        <v>552.31375498298587</v>
      </c>
      <c r="I544" s="35">
        <f t="shared" si="21"/>
        <v>359.00394073894086</v>
      </c>
      <c r="J544" s="31">
        <f>(E544*(F544+G544)*(1+(SUM('Cadastro Institucional'!D$3:D$4))))</f>
        <v>938.93338347107601</v>
      </c>
    </row>
    <row r="545" spans="1:10" ht="26.4" customHeight="1" x14ac:dyDescent="0.25">
      <c r="A545" s="76" t="s">
        <v>77</v>
      </c>
      <c r="B545" s="33" t="s">
        <v>1077</v>
      </c>
      <c r="C545" s="61" t="s">
        <v>283</v>
      </c>
      <c r="D545" s="33" t="s">
        <v>125</v>
      </c>
      <c r="E545" s="34">
        <v>28</v>
      </c>
      <c r="F545" s="35">
        <v>4.1916668904958758</v>
      </c>
      <c r="G545" s="35">
        <v>2.934166823347113</v>
      </c>
      <c r="H545" s="35">
        <f t="shared" si="20"/>
        <v>117.36667293388453</v>
      </c>
      <c r="I545" s="35">
        <f t="shared" si="21"/>
        <v>76.28833740702494</v>
      </c>
      <c r="J545" s="31">
        <f>(E545*(F545+G545)*(1+(SUM('Cadastro Institucional'!D$3:D$4))))</f>
        <v>199.52334398760368</v>
      </c>
    </row>
    <row r="546" spans="1:10" ht="26.4" customHeight="1" x14ac:dyDescent="0.25">
      <c r="A546" s="76" t="s">
        <v>77</v>
      </c>
      <c r="B546" s="33" t="s">
        <v>1078</v>
      </c>
      <c r="C546" s="61" t="s">
        <v>285</v>
      </c>
      <c r="D546" s="33" t="s">
        <v>152</v>
      </c>
      <c r="E546" s="34">
        <v>15</v>
      </c>
      <c r="F546" s="35">
        <v>5.60203951482743</v>
      </c>
      <c r="G546" s="35">
        <v>3.9214276603792011</v>
      </c>
      <c r="H546" s="35">
        <f t="shared" si="20"/>
        <v>84.030592722411455</v>
      </c>
      <c r="I546" s="35">
        <f t="shared" si="21"/>
        <v>54.619885269567447</v>
      </c>
      <c r="J546" s="31">
        <f>(E546*(F546+G546)*(1+(SUM('Cadastro Institucional'!D$3:D$4))))</f>
        <v>142.85200762809947</v>
      </c>
    </row>
    <row r="547" spans="1:10" ht="26.4" customHeight="1" x14ac:dyDescent="0.25">
      <c r="A547" s="76" t="s">
        <v>77</v>
      </c>
      <c r="B547" s="33" t="s">
        <v>1079</v>
      </c>
      <c r="C547" s="61" t="s">
        <v>710</v>
      </c>
      <c r="D547" s="33" t="s">
        <v>125</v>
      </c>
      <c r="E547" s="34">
        <v>719</v>
      </c>
      <c r="F547" s="35">
        <v>2.4656864061740449</v>
      </c>
      <c r="G547" s="35">
        <v>1.7259804843218309</v>
      </c>
      <c r="H547" s="35">
        <f t="shared" si="20"/>
        <v>1772.8285260391383</v>
      </c>
      <c r="I547" s="35">
        <f t="shared" si="21"/>
        <v>1152.33854192544</v>
      </c>
      <c r="J547" s="31">
        <f>(E547*(F547+G547)*(1+(SUM('Cadastro Institucional'!D$3:D$4))))</f>
        <v>3013.8084942665346</v>
      </c>
    </row>
    <row r="548" spans="1:10" ht="26.4" customHeight="1" x14ac:dyDescent="0.25">
      <c r="A548" s="76" t="s">
        <v>77</v>
      </c>
      <c r="B548" s="33" t="s">
        <v>1080</v>
      </c>
      <c r="C548" s="61" t="s">
        <v>712</v>
      </c>
      <c r="D548" s="33" t="s">
        <v>152</v>
      </c>
      <c r="E548" s="34">
        <v>393</v>
      </c>
      <c r="F548" s="35">
        <v>7.3970592185221351</v>
      </c>
      <c r="G548" s="35">
        <v>5.1779414529654941</v>
      </c>
      <c r="H548" s="35">
        <f t="shared" si="20"/>
        <v>2907.0442728791991</v>
      </c>
      <c r="I548" s="35">
        <f t="shared" si="21"/>
        <v>1889.5787773714794</v>
      </c>
      <c r="J548" s="31">
        <f>(E548*(F548+G548)*(1+(SUM('Cadastro Institucional'!D$3:D$4))))</f>
        <v>4941.9752638946384</v>
      </c>
    </row>
    <row r="549" spans="1:10" ht="26.4" customHeight="1" x14ac:dyDescent="0.25">
      <c r="A549" s="76" t="s">
        <v>77</v>
      </c>
      <c r="B549" s="33" t="s">
        <v>1081</v>
      </c>
      <c r="C549" s="61" t="s">
        <v>714</v>
      </c>
      <c r="D549" s="33" t="s">
        <v>125</v>
      </c>
      <c r="E549" s="34">
        <v>1438</v>
      </c>
      <c r="F549" s="35">
        <v>8.2189546872468169E-2</v>
      </c>
      <c r="G549" s="35">
        <v>5.7532682810727723E-2</v>
      </c>
      <c r="H549" s="35">
        <f t="shared" si="20"/>
        <v>118.18856840260922</v>
      </c>
      <c r="I549" s="35">
        <f t="shared" si="21"/>
        <v>76.822569461695991</v>
      </c>
      <c r="J549" s="31">
        <f>(E549*(F549+G549)*(1+(SUM('Cadastro Institucional'!D$3:D$4))))</f>
        <v>200.92056628443569</v>
      </c>
    </row>
    <row r="550" spans="1:10" ht="26.4" customHeight="1" x14ac:dyDescent="0.25">
      <c r="A550" s="76" t="s">
        <v>77</v>
      </c>
      <c r="B550" s="33" t="s">
        <v>1082</v>
      </c>
      <c r="C550" s="61" t="s">
        <v>287</v>
      </c>
      <c r="D550" s="33" t="s">
        <v>125</v>
      </c>
      <c r="E550" s="34">
        <v>719</v>
      </c>
      <c r="F550" s="35">
        <v>0.23013073124291089</v>
      </c>
      <c r="G550" s="31">
        <v>0.16109151187003759</v>
      </c>
      <c r="H550" s="31">
        <f t="shared" si="20"/>
        <v>165.46399576365292</v>
      </c>
      <c r="I550" s="31">
        <f t="shared" si="21"/>
        <v>107.5515972463744</v>
      </c>
      <c r="J550" s="31">
        <f>(E550*(F550+G550)*(1+(SUM('Cadastro Institucional'!D$3:D$4))))</f>
        <v>281.28879279820995</v>
      </c>
    </row>
    <row r="551" spans="1:10" ht="26.4" customHeight="1" x14ac:dyDescent="0.25">
      <c r="A551" s="76" t="s">
        <v>77</v>
      </c>
      <c r="B551" s="33" t="s">
        <v>1083</v>
      </c>
      <c r="C551" s="61" t="s">
        <v>937</v>
      </c>
      <c r="D551" s="33" t="s">
        <v>938</v>
      </c>
      <c r="E551" s="34">
        <v>125</v>
      </c>
      <c r="F551" s="35">
        <v>8.7120919684816247</v>
      </c>
      <c r="G551" s="35">
        <v>6.0984643779371366</v>
      </c>
      <c r="H551" s="35">
        <f t="shared" si="20"/>
        <v>1089.0114960602032</v>
      </c>
      <c r="I551" s="35">
        <f t="shared" si="21"/>
        <v>707.85747243913204</v>
      </c>
      <c r="J551" s="31">
        <f>(E551*(F551+G551)*(1+(SUM('Cadastro Institucional'!D$3:D$4))))</f>
        <v>1851.319543302345</v>
      </c>
    </row>
    <row r="552" spans="1:10" ht="26.4" customHeight="1" x14ac:dyDescent="0.25">
      <c r="A552" s="76" t="s">
        <v>77</v>
      </c>
      <c r="B552" s="33" t="s">
        <v>1084</v>
      </c>
      <c r="C552" s="61" t="s">
        <v>940</v>
      </c>
      <c r="D552" s="33" t="s">
        <v>941</v>
      </c>
      <c r="E552" s="34">
        <v>9.3749999999999982</v>
      </c>
      <c r="F552" s="35">
        <v>78.375951897585637</v>
      </c>
      <c r="G552" s="35">
        <v>54.863166328309937</v>
      </c>
      <c r="H552" s="35">
        <f t="shared" si="20"/>
        <v>734.77454903986518</v>
      </c>
      <c r="I552" s="35">
        <f t="shared" si="21"/>
        <v>477.6034568759124</v>
      </c>
      <c r="J552" s="31">
        <f>(E552*(F552+G552)*(1+(SUM('Cadastro Institucional'!D$3:D$4))))</f>
        <v>1249.1167333677706</v>
      </c>
    </row>
    <row r="553" spans="1:10" ht="26.4" customHeight="1" x14ac:dyDescent="0.25">
      <c r="A553" s="76" t="s">
        <v>77</v>
      </c>
      <c r="B553" s="33" t="s">
        <v>1085</v>
      </c>
      <c r="C553" s="61" t="s">
        <v>943</v>
      </c>
      <c r="D553" s="33" t="s">
        <v>125</v>
      </c>
      <c r="E553" s="34">
        <v>37.499999999999993</v>
      </c>
      <c r="F553" s="35">
        <v>5.3423205467104307</v>
      </c>
      <c r="G553" s="35">
        <v>3.739624382697301</v>
      </c>
      <c r="H553" s="35">
        <f t="shared" si="20"/>
        <v>200.33702050164112</v>
      </c>
      <c r="I553" s="35">
        <f t="shared" si="21"/>
        <v>130.21906332606673</v>
      </c>
      <c r="J553" s="31">
        <f>(E553*(F553+G553)*(1+(SUM('Cadastro Institucional'!D$3:D$4))))</f>
        <v>340.57293485278984</v>
      </c>
    </row>
    <row r="554" spans="1:10" ht="26.4" customHeight="1" x14ac:dyDescent="0.25">
      <c r="A554" s="76" t="s">
        <v>77</v>
      </c>
      <c r="B554" s="33" t="s">
        <v>1086</v>
      </c>
      <c r="C554" s="61" t="s">
        <v>945</v>
      </c>
      <c r="D554" s="33" t="s">
        <v>125</v>
      </c>
      <c r="E554" s="34">
        <v>14.0625</v>
      </c>
      <c r="F554" s="35">
        <v>20.958334452479381</v>
      </c>
      <c r="G554" s="35">
        <v>14.67083411673557</v>
      </c>
      <c r="H554" s="35">
        <f t="shared" si="20"/>
        <v>294.7265782379913</v>
      </c>
      <c r="I554" s="35">
        <f t="shared" si="21"/>
        <v>191.57227585469437</v>
      </c>
      <c r="J554" s="31">
        <f>(E554*(F554+G554)*(1+(SUM('Cadastro Institucional'!D$3:D$4))))</f>
        <v>501.03518300458529</v>
      </c>
    </row>
    <row r="555" spans="1:10" ht="26.4" customHeight="1" x14ac:dyDescent="0.25">
      <c r="A555" s="76" t="s">
        <v>77</v>
      </c>
      <c r="B555" s="33" t="s">
        <v>1087</v>
      </c>
      <c r="C555" s="61" t="s">
        <v>947</v>
      </c>
      <c r="D555" s="33" t="s">
        <v>125</v>
      </c>
      <c r="E555" s="34">
        <v>62.5</v>
      </c>
      <c r="F555" s="35">
        <v>5.1779414529654941</v>
      </c>
      <c r="G555" s="35">
        <v>3.6245590170758462</v>
      </c>
      <c r="H555" s="35">
        <f t="shared" si="20"/>
        <v>323.62134081034338</v>
      </c>
      <c r="I555" s="35">
        <f t="shared" si="21"/>
        <v>210.3538715267232</v>
      </c>
      <c r="J555" s="31">
        <f>(E555*(F555+G555)*(1+(SUM('Cadastro Institucional'!D$3:D$4))))</f>
        <v>550.15627937758381</v>
      </c>
    </row>
    <row r="556" spans="1:10" ht="26.4" customHeight="1" x14ac:dyDescent="0.25">
      <c r="A556" s="76" t="s">
        <v>79</v>
      </c>
      <c r="B556" s="33" t="s">
        <v>1088</v>
      </c>
      <c r="C556" s="61" t="s">
        <v>843</v>
      </c>
      <c r="D556" s="33" t="s">
        <v>120</v>
      </c>
      <c r="E556" s="34">
        <v>150</v>
      </c>
      <c r="F556" s="35">
        <v>44.047495371683119</v>
      </c>
      <c r="G556" s="35">
        <v>30.833246760178181</v>
      </c>
      <c r="H556" s="35">
        <f t="shared" si="20"/>
        <v>6607.124305752468</v>
      </c>
      <c r="I556" s="35">
        <f t="shared" si="21"/>
        <v>4294.6307987391046</v>
      </c>
      <c r="J556" s="31">
        <f>(E556*(F556+G556)*(1+(SUM('Cadastro Institucional'!D$3:D$4))))</f>
        <v>11232.111319779195</v>
      </c>
    </row>
    <row r="557" spans="1:10" ht="26.4" customHeight="1" x14ac:dyDescent="0.25">
      <c r="A557" s="76" t="s">
        <v>79</v>
      </c>
      <c r="B557" s="33" t="s">
        <v>1089</v>
      </c>
      <c r="C557" s="61" t="s">
        <v>875</v>
      </c>
      <c r="D557" s="33" t="s">
        <v>125</v>
      </c>
      <c r="E557" s="34">
        <v>85</v>
      </c>
      <c r="F557" s="35">
        <v>2.048821024436887</v>
      </c>
      <c r="G557" s="35">
        <v>1.434174717105821</v>
      </c>
      <c r="H557" s="35">
        <f t="shared" si="20"/>
        <v>174.14978707713539</v>
      </c>
      <c r="I557" s="35">
        <f t="shared" si="21"/>
        <v>113.19736160013801</v>
      </c>
      <c r="J557" s="31">
        <f>(E557*(F557+G557)*(1+(SUM('Cadastro Institucional'!D$3:D$4))))</f>
        <v>296.0546380311302</v>
      </c>
    </row>
    <row r="558" spans="1:10" ht="26.4" customHeight="1" x14ac:dyDescent="0.25">
      <c r="A558" s="76" t="s">
        <v>79</v>
      </c>
      <c r="B558" s="33" t="s">
        <v>1090</v>
      </c>
      <c r="C558" s="61" t="s">
        <v>885</v>
      </c>
      <c r="D558" s="33" t="s">
        <v>125</v>
      </c>
      <c r="E558" s="34">
        <v>158</v>
      </c>
      <c r="F558" s="35">
        <v>4.481795990955689</v>
      </c>
      <c r="G558" s="35">
        <v>3.1372571936689821</v>
      </c>
      <c r="H558" s="35">
        <f t="shared" si="20"/>
        <v>708.1237665709989</v>
      </c>
      <c r="I558" s="35">
        <f t="shared" si="21"/>
        <v>460.28044827114928</v>
      </c>
      <c r="J558" s="31">
        <f>(E558*(F558+G558)*(1+(SUM('Cadastro Institucional'!D$3:D$4))))</f>
        <v>1203.810403170698</v>
      </c>
    </row>
    <row r="559" spans="1:10" ht="26.4" customHeight="1" x14ac:dyDescent="0.25">
      <c r="A559" s="76" t="s">
        <v>79</v>
      </c>
      <c r="B559" s="33" t="s">
        <v>1091</v>
      </c>
      <c r="C559" s="61" t="s">
        <v>1092</v>
      </c>
      <c r="D559" s="33" t="s">
        <v>125</v>
      </c>
      <c r="E559" s="34">
        <v>105</v>
      </c>
      <c r="F559" s="35">
        <v>6.8052944810403639</v>
      </c>
      <c r="G559" s="35">
        <v>4.7637061367282536</v>
      </c>
      <c r="H559" s="35">
        <f t="shared" si="20"/>
        <v>714.55592050923826</v>
      </c>
      <c r="I559" s="35">
        <f t="shared" si="21"/>
        <v>464.4613483310049</v>
      </c>
      <c r="J559" s="31">
        <f>(E559*(F559+G559)*(1+(SUM('Cadastro Institucional'!D$3:D$4))))</f>
        <v>1214.7450648657048</v>
      </c>
    </row>
    <row r="560" spans="1:10" ht="26.4" customHeight="1" x14ac:dyDescent="0.25">
      <c r="A560" s="76" t="s">
        <v>79</v>
      </c>
      <c r="B560" s="33" t="s">
        <v>1093</v>
      </c>
      <c r="C560" s="61" t="s">
        <v>1094</v>
      </c>
      <c r="D560" s="33" t="s">
        <v>125</v>
      </c>
      <c r="E560" s="34">
        <v>26</v>
      </c>
      <c r="F560" s="35">
        <v>6.8874840279128327</v>
      </c>
      <c r="G560" s="35">
        <v>4.8212388195389826</v>
      </c>
      <c r="H560" s="35">
        <f t="shared" si="20"/>
        <v>179.07458472573364</v>
      </c>
      <c r="I560" s="35">
        <f t="shared" si="21"/>
        <v>116.39848007172687</v>
      </c>
      <c r="J560" s="31">
        <f>(E560*(F560+G560)*(1+(SUM('Cadastro Institucional'!D$3:D$4))))</f>
        <v>304.42679403374717</v>
      </c>
    </row>
    <row r="561" spans="1:10" ht="26.4" customHeight="1" x14ac:dyDescent="0.25">
      <c r="A561" s="76" t="s">
        <v>79</v>
      </c>
      <c r="B561" s="33" t="s">
        <v>1095</v>
      </c>
      <c r="C561" s="61" t="s">
        <v>1096</v>
      </c>
      <c r="D561" s="33" t="s">
        <v>125</v>
      </c>
      <c r="E561" s="34">
        <v>26</v>
      </c>
      <c r="F561" s="35">
        <v>6.2135297435585928</v>
      </c>
      <c r="G561" s="35">
        <v>4.3494708204910149</v>
      </c>
      <c r="H561" s="35">
        <f t="shared" si="20"/>
        <v>161.55177333252342</v>
      </c>
      <c r="I561" s="35">
        <f t="shared" si="21"/>
        <v>105.00865266614024</v>
      </c>
      <c r="J561" s="31">
        <f>(E561*(F561+G561)*(1+(SUM('Cadastro Institucional'!D$3:D$4))))</f>
        <v>274.6380146652898</v>
      </c>
    </row>
    <row r="562" spans="1:10" ht="26.4" customHeight="1" x14ac:dyDescent="0.25">
      <c r="A562" s="76" t="s">
        <v>79</v>
      </c>
      <c r="B562" s="33" t="s">
        <v>1097</v>
      </c>
      <c r="C562" s="61" t="s">
        <v>1098</v>
      </c>
      <c r="D562" s="33" t="s">
        <v>125</v>
      </c>
      <c r="E562" s="34">
        <v>1</v>
      </c>
      <c r="F562" s="35">
        <v>52.009545260897859</v>
      </c>
      <c r="G562" s="35">
        <v>36.406681682628502</v>
      </c>
      <c r="H562" s="35">
        <f t="shared" si="20"/>
        <v>52.009545260897859</v>
      </c>
      <c r="I562" s="35">
        <f t="shared" si="21"/>
        <v>33.806204419583608</v>
      </c>
      <c r="J562" s="31">
        <f>(E562*(F562+G562)*(1+(SUM('Cadastro Institucional'!D$3:D$4))))</f>
        <v>88.416226943526368</v>
      </c>
    </row>
    <row r="563" spans="1:10" ht="26.4" customHeight="1" x14ac:dyDescent="0.25">
      <c r="A563" s="76" t="s">
        <v>79</v>
      </c>
      <c r="B563" s="33" t="s">
        <v>1099</v>
      </c>
      <c r="C563" s="61" t="s">
        <v>1100</v>
      </c>
      <c r="D563" s="33" t="s">
        <v>120</v>
      </c>
      <c r="E563" s="34">
        <v>33</v>
      </c>
      <c r="F563" s="35">
        <v>33.36895603022208</v>
      </c>
      <c r="G563" s="35">
        <v>23.358269221155449</v>
      </c>
      <c r="H563" s="35">
        <f t="shared" si="20"/>
        <v>1101.1755489973286</v>
      </c>
      <c r="I563" s="35">
        <f t="shared" si="21"/>
        <v>715.76410684826362</v>
      </c>
      <c r="J563" s="31">
        <f>(E563*(F563+G563)*(1+(SUM('Cadastro Institucional'!D$3:D$4))))</f>
        <v>1871.9984332954587</v>
      </c>
    </row>
    <row r="564" spans="1:10" ht="26.4" customHeight="1" x14ac:dyDescent="0.25">
      <c r="A564" s="76" t="s">
        <v>79</v>
      </c>
      <c r="B564" s="33" t="s">
        <v>1101</v>
      </c>
      <c r="C564" s="61" t="s">
        <v>532</v>
      </c>
      <c r="D564" s="33" t="s">
        <v>125</v>
      </c>
      <c r="E564" s="34">
        <v>78</v>
      </c>
      <c r="F564" s="35">
        <v>0.7890196499756944</v>
      </c>
      <c r="G564" s="35">
        <v>0.55231375498298607</v>
      </c>
      <c r="H564" s="35">
        <f t="shared" si="20"/>
        <v>61.543532698104165</v>
      </c>
      <c r="I564" s="35">
        <f t="shared" si="21"/>
        <v>40.003296253767708</v>
      </c>
      <c r="J564" s="31">
        <f>(E564*(F564+G564)*(1+(SUM('Cadastro Institucional'!D$3:D$4))))</f>
        <v>104.62400558677707</v>
      </c>
    </row>
    <row r="565" spans="1:10" ht="26.4" customHeight="1" x14ac:dyDescent="0.25">
      <c r="A565" s="76" t="s">
        <v>79</v>
      </c>
      <c r="B565" s="33" t="s">
        <v>1102</v>
      </c>
      <c r="C565" s="61" t="s">
        <v>656</v>
      </c>
      <c r="D565" s="33" t="s">
        <v>125</v>
      </c>
      <c r="E565" s="34">
        <v>78</v>
      </c>
      <c r="F565" s="35">
        <v>3.2547060561497392</v>
      </c>
      <c r="G565" s="35">
        <v>2.2782942393048171</v>
      </c>
      <c r="H565" s="35">
        <f t="shared" si="20"/>
        <v>253.86707237967966</v>
      </c>
      <c r="I565" s="35">
        <f t="shared" si="21"/>
        <v>165.01359704679177</v>
      </c>
      <c r="J565" s="31">
        <f>(E565*(F565+G565)*(1+(SUM('Cadastro Institucional'!D$3:D$4))))</f>
        <v>431.57402304545542</v>
      </c>
    </row>
    <row r="566" spans="1:10" ht="26.4" customHeight="1" x14ac:dyDescent="0.25">
      <c r="A566" s="76" t="s">
        <v>79</v>
      </c>
      <c r="B566" s="33" t="s">
        <v>1103</v>
      </c>
      <c r="C566" s="61" t="s">
        <v>1104</v>
      </c>
      <c r="D566" s="33" t="s">
        <v>125</v>
      </c>
      <c r="E566" s="34">
        <v>130</v>
      </c>
      <c r="F566" s="35">
        <v>6.739542843542389</v>
      </c>
      <c r="G566" s="31">
        <v>4.717679990479672</v>
      </c>
      <c r="H566" s="31">
        <f t="shared" si="20"/>
        <v>876.14056966051055</v>
      </c>
      <c r="I566" s="31">
        <f t="shared" si="21"/>
        <v>569.49137027933193</v>
      </c>
      <c r="J566" s="31">
        <f>(E566*(F566+G566)*(1+(SUM('Cadastro Institucional'!D$3:D$4))))</f>
        <v>1489.4389684228681</v>
      </c>
    </row>
    <row r="567" spans="1:10" ht="26.4" customHeight="1" x14ac:dyDescent="0.25">
      <c r="A567" s="76" t="s">
        <v>81</v>
      </c>
      <c r="B567" s="33" t="s">
        <v>1105</v>
      </c>
      <c r="C567" s="61" t="s">
        <v>811</v>
      </c>
      <c r="D567" s="33" t="s">
        <v>120</v>
      </c>
      <c r="E567" s="34">
        <v>1</v>
      </c>
      <c r="F567" s="35">
        <v>143.5118253103916</v>
      </c>
      <c r="G567" s="35">
        <v>100.4582777172741</v>
      </c>
      <c r="H567" s="35">
        <f t="shared" si="20"/>
        <v>143.5118253103916</v>
      </c>
      <c r="I567" s="35">
        <f t="shared" si="21"/>
        <v>93.282686451754543</v>
      </c>
      <c r="J567" s="31">
        <f>(E567*(F567+G567)*(1+(SUM('Cadastro Institucional'!D$3:D$4))))</f>
        <v>243.97010302766569</v>
      </c>
    </row>
    <row r="568" spans="1:10" ht="26.4" customHeight="1" x14ac:dyDescent="0.25">
      <c r="A568" s="76" t="s">
        <v>81</v>
      </c>
      <c r="B568" s="33" t="s">
        <v>1106</v>
      </c>
      <c r="C568" s="61" t="s">
        <v>1107</v>
      </c>
      <c r="D568" s="33" t="s">
        <v>125</v>
      </c>
      <c r="E568" s="34">
        <v>8</v>
      </c>
      <c r="F568" s="35">
        <v>58.798401832563727</v>
      </c>
      <c r="G568" s="35">
        <v>41.15888128279461</v>
      </c>
      <c r="H568" s="35">
        <f t="shared" si="20"/>
        <v>470.38721466050981</v>
      </c>
      <c r="I568" s="35">
        <f t="shared" si="21"/>
        <v>305.75168952933137</v>
      </c>
      <c r="J568" s="31">
        <f>(E568*(F568+G568)*(1+(SUM('Cadastro Institucional'!D$3:D$4))))</f>
        <v>799.65826492286669</v>
      </c>
    </row>
    <row r="569" spans="1:10" ht="26.4" customHeight="1" x14ac:dyDescent="0.25">
      <c r="A569" s="76" t="s">
        <v>81</v>
      </c>
      <c r="B569" s="33" t="s">
        <v>1108</v>
      </c>
      <c r="C569" s="61" t="s">
        <v>1109</v>
      </c>
      <c r="D569" s="33" t="s">
        <v>125</v>
      </c>
      <c r="E569" s="34">
        <v>1</v>
      </c>
      <c r="F569" s="35">
        <v>68.102258538527124</v>
      </c>
      <c r="G569" s="35">
        <v>47.671580976968983</v>
      </c>
      <c r="H569" s="35">
        <f t="shared" si="20"/>
        <v>68.102258538527124</v>
      </c>
      <c r="I569" s="35">
        <f t="shared" si="21"/>
        <v>44.266468050042633</v>
      </c>
      <c r="J569" s="31">
        <f>(E569*(F569+G569)*(1+(SUM('Cadastro Institucional'!D$3:D$4))))</f>
        <v>115.77383951549611</v>
      </c>
    </row>
    <row r="570" spans="1:10" ht="26.4" customHeight="1" x14ac:dyDescent="0.25">
      <c r="A570" s="76" t="s">
        <v>81</v>
      </c>
      <c r="B570" s="33" t="s">
        <v>1110</v>
      </c>
      <c r="C570" s="61" t="s">
        <v>673</v>
      </c>
      <c r="D570" s="33" t="s">
        <v>125</v>
      </c>
      <c r="E570" s="34">
        <v>4</v>
      </c>
      <c r="F570" s="35">
        <v>20.73083378673639</v>
      </c>
      <c r="G570" s="35">
        <v>14.511583650715471</v>
      </c>
      <c r="H570" s="35">
        <f t="shared" si="20"/>
        <v>82.923335146945561</v>
      </c>
      <c r="I570" s="35">
        <f t="shared" si="21"/>
        <v>53.900167845514616</v>
      </c>
      <c r="J570" s="31">
        <f>(E570*(F570+G570)*(1+(SUM('Cadastro Institucional'!D$3:D$4))))</f>
        <v>140.96966974980745</v>
      </c>
    </row>
    <row r="571" spans="1:10" ht="26.4" customHeight="1" x14ac:dyDescent="0.25">
      <c r="A571" s="76" t="s">
        <v>81</v>
      </c>
      <c r="B571" s="33" t="s">
        <v>1111</v>
      </c>
      <c r="C571" s="61" t="s">
        <v>821</v>
      </c>
      <c r="D571" s="33" t="s">
        <v>125</v>
      </c>
      <c r="E571" s="34">
        <v>2</v>
      </c>
      <c r="F571" s="35">
        <v>158.83754573660701</v>
      </c>
      <c r="G571" s="35">
        <v>111.1862820156249</v>
      </c>
      <c r="H571" s="35">
        <f t="shared" si="20"/>
        <v>317.67509147321402</v>
      </c>
      <c r="I571" s="35">
        <f t="shared" si="21"/>
        <v>206.48880945758913</v>
      </c>
      <c r="J571" s="31">
        <f>(E571*(F571+G571)*(1+(SUM('Cadastro Institucional'!D$3:D$4))))</f>
        <v>540.04765550446382</v>
      </c>
    </row>
    <row r="572" spans="1:10" ht="26.4" customHeight="1" x14ac:dyDescent="0.25">
      <c r="A572" s="76" t="s">
        <v>81</v>
      </c>
      <c r="B572" s="33" t="s">
        <v>1112</v>
      </c>
      <c r="C572" s="61" t="s">
        <v>1113</v>
      </c>
      <c r="D572" s="33" t="s">
        <v>125</v>
      </c>
      <c r="E572" s="34">
        <v>2</v>
      </c>
      <c r="F572" s="35">
        <v>391.46881175356589</v>
      </c>
      <c r="G572" s="35">
        <v>274.02816822749611</v>
      </c>
      <c r="H572" s="35">
        <f t="shared" si="20"/>
        <v>782.93762350713178</v>
      </c>
      <c r="I572" s="35">
        <f t="shared" si="21"/>
        <v>508.90945527963567</v>
      </c>
      <c r="J572" s="31">
        <f>(E572*(F572+G572)*(1+(SUM('Cadastro Institucional'!D$3:D$4))))</f>
        <v>1330.9939599621239</v>
      </c>
    </row>
    <row r="573" spans="1:10" ht="26.4" customHeight="1" x14ac:dyDescent="0.25">
      <c r="A573" s="76" t="s">
        <v>81</v>
      </c>
      <c r="B573" s="33" t="s">
        <v>1114</v>
      </c>
      <c r="C573" s="61" t="s">
        <v>1115</v>
      </c>
      <c r="D573" s="33" t="s">
        <v>152</v>
      </c>
      <c r="E573" s="34">
        <v>4</v>
      </c>
      <c r="F573" s="35">
        <v>115.0653656214554</v>
      </c>
      <c r="G573" s="35">
        <v>80.545755935018789</v>
      </c>
      <c r="H573" s="35">
        <f t="shared" si="20"/>
        <v>460.2614624858216</v>
      </c>
      <c r="I573" s="35">
        <f t="shared" si="21"/>
        <v>299.16995061578405</v>
      </c>
      <c r="J573" s="31">
        <f>(E573*(F573+G573)*(1+(SUM('Cadastro Institucional'!D$3:D$4))))</f>
        <v>782.44448622589675</v>
      </c>
    </row>
    <row r="574" spans="1:10" ht="26.4" customHeight="1" x14ac:dyDescent="0.25">
      <c r="A574" s="76" t="s">
        <v>81</v>
      </c>
      <c r="B574" s="33" t="s">
        <v>1116</v>
      </c>
      <c r="C574" s="61" t="s">
        <v>1117</v>
      </c>
      <c r="D574" s="33" t="s">
        <v>125</v>
      </c>
      <c r="E574" s="34">
        <v>4</v>
      </c>
      <c r="F574" s="35">
        <v>45.204250779857489</v>
      </c>
      <c r="G574" s="35">
        <v>31.642975545900239</v>
      </c>
      <c r="H574" s="35">
        <f t="shared" ref="H574:H637" si="22">F574*E574</f>
        <v>180.81700311942996</v>
      </c>
      <c r="I574" s="35">
        <f t="shared" ref="I574:I637" si="23">(E574*F574)*0.65</f>
        <v>117.53105202762947</v>
      </c>
      <c r="J574" s="31">
        <f>(E574*(F574+G574)*(1+(SUM('Cadastro Institucional'!D$3:D$4))))</f>
        <v>307.38890530303092</v>
      </c>
    </row>
    <row r="575" spans="1:10" ht="26.4" customHeight="1" x14ac:dyDescent="0.25">
      <c r="A575" s="76" t="s">
        <v>81</v>
      </c>
      <c r="B575" s="33" t="s">
        <v>1118</v>
      </c>
      <c r="C575" s="61" t="s">
        <v>1119</v>
      </c>
      <c r="D575" s="33" t="s">
        <v>125</v>
      </c>
      <c r="E575" s="34">
        <v>4</v>
      </c>
      <c r="F575" s="35">
        <v>82.189546872468171</v>
      </c>
      <c r="G575" s="35">
        <v>57.532682810727707</v>
      </c>
      <c r="H575" s="35">
        <f t="shared" si="22"/>
        <v>328.75818748987268</v>
      </c>
      <c r="I575" s="35">
        <f t="shared" si="23"/>
        <v>213.69282186841724</v>
      </c>
      <c r="J575" s="31">
        <f>(E575*(F575+G575)*(1+(SUM('Cadastro Institucional'!D$3:D$4))))</f>
        <v>558.88891873278351</v>
      </c>
    </row>
    <row r="576" spans="1:10" ht="26.4" customHeight="1" x14ac:dyDescent="0.25">
      <c r="A576" s="76" t="s">
        <v>81</v>
      </c>
      <c r="B576" s="33" t="s">
        <v>1120</v>
      </c>
      <c r="C576" s="61" t="s">
        <v>358</v>
      </c>
      <c r="D576" s="33" t="s">
        <v>125</v>
      </c>
      <c r="E576" s="34">
        <v>5</v>
      </c>
      <c r="F576" s="35">
        <v>86.956540591071317</v>
      </c>
      <c r="G576" s="35">
        <v>60.86957841374992</v>
      </c>
      <c r="H576" s="35">
        <f t="shared" si="22"/>
        <v>434.78270295535657</v>
      </c>
      <c r="I576" s="35">
        <f t="shared" si="23"/>
        <v>282.60875692098176</v>
      </c>
      <c r="J576" s="31">
        <f>(E576*(F576+G576)*(1+(SUM('Cadastro Institucional'!D$3:D$4))))</f>
        <v>739.13059502410624</v>
      </c>
    </row>
    <row r="577" spans="1:10" ht="39.6" customHeight="1" x14ac:dyDescent="0.25">
      <c r="A577" s="76" t="s">
        <v>81</v>
      </c>
      <c r="B577" s="33" t="s">
        <v>1121</v>
      </c>
      <c r="C577" s="61" t="s">
        <v>1122</v>
      </c>
      <c r="D577" s="33" t="s">
        <v>125</v>
      </c>
      <c r="E577" s="34">
        <v>2</v>
      </c>
      <c r="F577" s="35">
        <v>8555.9318294239365</v>
      </c>
      <c r="G577" s="35">
        <v>5989.1522805967552</v>
      </c>
      <c r="H577" s="35">
        <f t="shared" si="22"/>
        <v>17111.863658847873</v>
      </c>
      <c r="I577" s="35">
        <f t="shared" si="23"/>
        <v>11122.711378251119</v>
      </c>
      <c r="J577" s="31">
        <f>(E577*(F577+G577)*(1+(SUM('Cadastro Institucional'!D$3:D$4))))</f>
        <v>29090.168220041385</v>
      </c>
    </row>
    <row r="578" spans="1:10" ht="26.4" customHeight="1" x14ac:dyDescent="0.25">
      <c r="A578" s="76" t="s">
        <v>83</v>
      </c>
      <c r="B578" s="33" t="s">
        <v>1123</v>
      </c>
      <c r="C578" s="61" t="s">
        <v>1124</v>
      </c>
      <c r="D578" s="33" t="s">
        <v>120</v>
      </c>
      <c r="E578" s="34">
        <v>4</v>
      </c>
      <c r="F578" s="35">
        <v>305.71223854683262</v>
      </c>
      <c r="G578" s="35">
        <v>213.99856698278279</v>
      </c>
      <c r="H578" s="35">
        <f t="shared" si="22"/>
        <v>1222.8489541873305</v>
      </c>
      <c r="I578" s="35">
        <f t="shared" si="23"/>
        <v>794.8518202217648</v>
      </c>
      <c r="J578" s="31">
        <f>(E578*(F578+G578)*(1+(SUM('Cadastro Institucional'!D$3:D$4))))</f>
        <v>2078.8432221184617</v>
      </c>
    </row>
    <row r="579" spans="1:10" ht="26.4" customHeight="1" x14ac:dyDescent="0.25">
      <c r="A579" s="76" t="s">
        <v>83</v>
      </c>
      <c r="B579" s="33" t="s">
        <v>1125</v>
      </c>
      <c r="C579" s="61" t="s">
        <v>1126</v>
      </c>
      <c r="D579" s="33" t="s">
        <v>120</v>
      </c>
      <c r="E579" s="34">
        <v>57</v>
      </c>
      <c r="F579" s="35">
        <v>470.94610357924262</v>
      </c>
      <c r="G579" s="35">
        <v>329.66227250546979</v>
      </c>
      <c r="H579" s="35">
        <f t="shared" si="22"/>
        <v>26843.927904016829</v>
      </c>
      <c r="I579" s="35">
        <f t="shared" si="23"/>
        <v>17448.553137610939</v>
      </c>
      <c r="J579" s="31">
        <f>(E579*(F579+G579)*(1+(SUM('Cadastro Institucional'!D$3:D$4))))</f>
        <v>45634.677436828606</v>
      </c>
    </row>
    <row r="580" spans="1:10" ht="26.4" customHeight="1" x14ac:dyDescent="0.25">
      <c r="A580" s="76" t="s">
        <v>83</v>
      </c>
      <c r="B580" s="33" t="s">
        <v>1127</v>
      </c>
      <c r="C580" s="61" t="s">
        <v>1128</v>
      </c>
      <c r="D580" s="33" t="s">
        <v>120</v>
      </c>
      <c r="E580" s="34">
        <v>26</v>
      </c>
      <c r="F580" s="35">
        <v>605.98352909070775</v>
      </c>
      <c r="G580" s="35">
        <v>424.18847036349541</v>
      </c>
      <c r="H580" s="35">
        <f t="shared" si="22"/>
        <v>15755.571756358402</v>
      </c>
      <c r="I580" s="35">
        <f t="shared" si="23"/>
        <v>10241.121641632963</v>
      </c>
      <c r="J580" s="31">
        <f>(E580*(F580+G580)*(1+(SUM('Cadastro Institucional'!D$3:D$4))))</f>
        <v>26784.471985809283</v>
      </c>
    </row>
    <row r="581" spans="1:10" ht="26.4" customHeight="1" x14ac:dyDescent="0.25">
      <c r="A581" s="76" t="s">
        <v>83</v>
      </c>
      <c r="B581" s="33" t="s">
        <v>1129</v>
      </c>
      <c r="C581" s="61" t="s">
        <v>1130</v>
      </c>
      <c r="D581" s="33" t="s">
        <v>120</v>
      </c>
      <c r="E581" s="34">
        <v>6</v>
      </c>
      <c r="F581" s="35">
        <v>654.80411993295388</v>
      </c>
      <c r="G581" s="35">
        <v>458.36288395306769</v>
      </c>
      <c r="H581" s="35">
        <f t="shared" si="22"/>
        <v>3928.8247195977233</v>
      </c>
      <c r="I581" s="35">
        <f t="shared" si="23"/>
        <v>2553.7360677385204</v>
      </c>
      <c r="J581" s="31">
        <f>(E581*(F581+G581)*(1+(SUM('Cadastro Institucional'!D$3:D$4))))</f>
        <v>6679.0020233161295</v>
      </c>
    </row>
    <row r="582" spans="1:10" ht="26.4" customHeight="1" x14ac:dyDescent="0.25">
      <c r="A582" s="76" t="s">
        <v>83</v>
      </c>
      <c r="B582" s="33" t="s">
        <v>1131</v>
      </c>
      <c r="C582" s="61" t="s">
        <v>1132</v>
      </c>
      <c r="D582" s="33" t="s">
        <v>120</v>
      </c>
      <c r="E582" s="34">
        <v>6</v>
      </c>
      <c r="F582" s="35">
        <v>906.91233600956275</v>
      </c>
      <c r="G582" s="31">
        <v>634.83863520669388</v>
      </c>
      <c r="H582" s="31">
        <f t="shared" si="22"/>
        <v>5441.4740160573765</v>
      </c>
      <c r="I582" s="31">
        <f t="shared" si="23"/>
        <v>3536.9581104372946</v>
      </c>
      <c r="J582" s="31">
        <f>(E582*(F582+G582)*(1+(SUM('Cadastro Institucional'!D$3:D$4))))</f>
        <v>9250.5058272975402</v>
      </c>
    </row>
    <row r="583" spans="1:10" ht="26.4" customHeight="1" x14ac:dyDescent="0.25">
      <c r="A583" s="76" t="s">
        <v>83</v>
      </c>
      <c r="B583" s="33" t="s">
        <v>1133</v>
      </c>
      <c r="C583" s="61" t="s">
        <v>1134</v>
      </c>
      <c r="D583" s="33" t="s">
        <v>120</v>
      </c>
      <c r="E583" s="34">
        <v>16</v>
      </c>
      <c r="F583" s="35">
        <v>1121.59143244045</v>
      </c>
      <c r="G583" s="35">
        <v>785.11400270831462</v>
      </c>
      <c r="H583" s="35">
        <f t="shared" si="22"/>
        <v>17945.462919047201</v>
      </c>
      <c r="I583" s="35">
        <f t="shared" si="23"/>
        <v>11664.550897380681</v>
      </c>
      <c r="J583" s="31">
        <f>(E583*(F583+G583)*(1+(SUM('Cadastro Institucional'!D$3:D$4))))</f>
        <v>30507.286962380233</v>
      </c>
    </row>
    <row r="584" spans="1:10" ht="26.4" customHeight="1" x14ac:dyDescent="0.25">
      <c r="A584" s="76" t="s">
        <v>83</v>
      </c>
      <c r="B584" s="33" t="s">
        <v>1135</v>
      </c>
      <c r="C584" s="61" t="s">
        <v>1136</v>
      </c>
      <c r="D584" s="33" t="s">
        <v>120</v>
      </c>
      <c r="E584" s="34">
        <v>4</v>
      </c>
      <c r="F584" s="35">
        <v>1304.3974225941929</v>
      </c>
      <c r="G584" s="35">
        <v>913.07819581593515</v>
      </c>
      <c r="H584" s="35">
        <f t="shared" si="22"/>
        <v>5217.5896903767716</v>
      </c>
      <c r="I584" s="35">
        <f t="shared" si="23"/>
        <v>3391.4332987449015</v>
      </c>
      <c r="J584" s="31">
        <f>(E584*(F584+G584)*(1+(SUM('Cadastro Institucional'!D$3:D$4))))</f>
        <v>8869.9024736405117</v>
      </c>
    </row>
    <row r="585" spans="1:10" ht="26.4" customHeight="1" x14ac:dyDescent="0.25">
      <c r="A585" s="76" t="s">
        <v>83</v>
      </c>
      <c r="B585" s="33" t="s">
        <v>1137</v>
      </c>
      <c r="C585" s="61" t="s">
        <v>1138</v>
      </c>
      <c r="D585" s="33" t="s">
        <v>120</v>
      </c>
      <c r="E585" s="34">
        <v>17</v>
      </c>
      <c r="F585" s="35">
        <v>2152.7250495930612</v>
      </c>
      <c r="G585" s="35">
        <v>1506.907534715142</v>
      </c>
      <c r="H585" s="35">
        <f t="shared" si="22"/>
        <v>36596.325843082042</v>
      </c>
      <c r="I585" s="35">
        <f t="shared" si="23"/>
        <v>23787.611798003327</v>
      </c>
      <c r="J585" s="31">
        <f>(E585*(F585+G585)*(1+(SUM('Cadastro Institucional'!D$3:D$4))))</f>
        <v>62213.753933239452</v>
      </c>
    </row>
    <row r="586" spans="1:10" ht="26.4" customHeight="1" x14ac:dyDescent="0.25">
      <c r="A586" s="76" t="s">
        <v>83</v>
      </c>
      <c r="B586" s="33" t="s">
        <v>1139</v>
      </c>
      <c r="C586" s="61" t="s">
        <v>1140</v>
      </c>
      <c r="D586" s="33" t="s">
        <v>125</v>
      </c>
      <c r="E586" s="34">
        <v>206</v>
      </c>
      <c r="F586" s="35">
        <v>3.2382681467752459</v>
      </c>
      <c r="G586" s="35">
        <v>2.2667877027426719</v>
      </c>
      <c r="H586" s="35">
        <f t="shared" si="22"/>
        <v>667.08323823570061</v>
      </c>
      <c r="I586" s="35">
        <f t="shared" si="23"/>
        <v>433.6041048532054</v>
      </c>
      <c r="J586" s="31">
        <f>(E586*(F586+G586)*(1+(SUM('Cadastro Institucional'!D$3:D$4))))</f>
        <v>1134.0415050006911</v>
      </c>
    </row>
    <row r="587" spans="1:10" ht="26.4" customHeight="1" x14ac:dyDescent="0.25">
      <c r="A587" s="76" t="s">
        <v>83</v>
      </c>
      <c r="B587" s="33" t="s">
        <v>1141</v>
      </c>
      <c r="C587" s="61" t="s">
        <v>1142</v>
      </c>
      <c r="D587" s="33" t="s">
        <v>125</v>
      </c>
      <c r="E587" s="34">
        <v>193</v>
      </c>
      <c r="F587" s="35">
        <v>10.68464109342086</v>
      </c>
      <c r="G587" s="35">
        <v>7.479248765394602</v>
      </c>
      <c r="H587" s="35">
        <f t="shared" si="22"/>
        <v>2062.135731030226</v>
      </c>
      <c r="I587" s="35">
        <f t="shared" si="23"/>
        <v>1340.3882251696471</v>
      </c>
      <c r="J587" s="31">
        <f>(E587*(F587+G587)*(1+(SUM('Cadastro Institucional'!D$3:D$4))))</f>
        <v>3505.6307427513843</v>
      </c>
    </row>
    <row r="588" spans="1:10" ht="26.4" customHeight="1" x14ac:dyDescent="0.25">
      <c r="A588" s="76" t="s">
        <v>83</v>
      </c>
      <c r="B588" s="33" t="s">
        <v>1143</v>
      </c>
      <c r="C588" s="61" t="s">
        <v>1144</v>
      </c>
      <c r="D588" s="33" t="s">
        <v>125</v>
      </c>
      <c r="E588" s="34">
        <v>3</v>
      </c>
      <c r="F588" s="35">
        <v>9.9067136617956262</v>
      </c>
      <c r="G588" s="35">
        <v>6.9346995632569381</v>
      </c>
      <c r="H588" s="35">
        <f t="shared" si="22"/>
        <v>29.720140985386877</v>
      </c>
      <c r="I588" s="35">
        <f t="shared" si="23"/>
        <v>19.318091640501471</v>
      </c>
      <c r="J588" s="31">
        <f>(E588*(F588+G588)*(1+(SUM('Cadastro Institucional'!D$3:D$4))))</f>
        <v>50.524239675157688</v>
      </c>
    </row>
    <row r="589" spans="1:10" ht="26.4" customHeight="1" x14ac:dyDescent="0.25">
      <c r="A589" s="76" t="s">
        <v>83</v>
      </c>
      <c r="B589" s="33" t="s">
        <v>1145</v>
      </c>
      <c r="C589" s="61" t="s">
        <v>1146</v>
      </c>
      <c r="D589" s="33" t="s">
        <v>125</v>
      </c>
      <c r="E589" s="34">
        <v>37</v>
      </c>
      <c r="F589" s="35">
        <v>14.921987453079661</v>
      </c>
      <c r="G589" s="35">
        <v>10.445391217155761</v>
      </c>
      <c r="H589" s="35">
        <f t="shared" si="22"/>
        <v>552.11353576394743</v>
      </c>
      <c r="I589" s="35">
        <f t="shared" si="23"/>
        <v>358.87379824656585</v>
      </c>
      <c r="J589" s="31">
        <f>(E589*(F589+G589)*(1+(SUM('Cadastro Institucional'!D$3:D$4))))</f>
        <v>938.59301079871057</v>
      </c>
    </row>
    <row r="590" spans="1:10" ht="26.4" customHeight="1" x14ac:dyDescent="0.25">
      <c r="A590" s="76" t="s">
        <v>83</v>
      </c>
      <c r="B590" s="33" t="s">
        <v>1147</v>
      </c>
      <c r="C590" s="61" t="s">
        <v>1148</v>
      </c>
      <c r="D590" s="33" t="s">
        <v>125</v>
      </c>
      <c r="E590" s="34">
        <v>17</v>
      </c>
      <c r="F590" s="35">
        <v>20.866015650157038</v>
      </c>
      <c r="G590" s="35">
        <v>14.60621095510993</v>
      </c>
      <c r="H590" s="35">
        <f t="shared" si="22"/>
        <v>354.72226605266962</v>
      </c>
      <c r="I590" s="35">
        <f t="shared" si="23"/>
        <v>230.56947293423525</v>
      </c>
      <c r="J590" s="31">
        <f>(E590*(F590+G590)*(1+(SUM('Cadastro Institucional'!D$3:D$4))))</f>
        <v>603.02785228953849</v>
      </c>
    </row>
    <row r="591" spans="1:10" ht="26.4" customHeight="1" x14ac:dyDescent="0.25">
      <c r="A591" s="76" t="s">
        <v>83</v>
      </c>
      <c r="B591" s="33" t="s">
        <v>1149</v>
      </c>
      <c r="C591" s="61" t="s">
        <v>1150</v>
      </c>
      <c r="D591" s="33" t="s">
        <v>125</v>
      </c>
      <c r="E591" s="34">
        <v>4</v>
      </c>
      <c r="F591" s="35">
        <v>28.85330353997977</v>
      </c>
      <c r="G591" s="35">
        <v>20.19731247798584</v>
      </c>
      <c r="H591" s="35">
        <f t="shared" si="22"/>
        <v>115.41321415991908</v>
      </c>
      <c r="I591" s="35">
        <f t="shared" si="23"/>
        <v>75.0185892039474</v>
      </c>
      <c r="J591" s="31">
        <f>(E591*(F591+G591)*(1+(SUM('Cadastro Institucional'!D$3:D$4))))</f>
        <v>196.20246407186244</v>
      </c>
    </row>
    <row r="592" spans="1:10" ht="26.4" customHeight="1" x14ac:dyDescent="0.25">
      <c r="A592" s="76" t="s">
        <v>83</v>
      </c>
      <c r="B592" s="33" t="s">
        <v>1151</v>
      </c>
      <c r="C592" s="61" t="s">
        <v>1152</v>
      </c>
      <c r="D592" s="33" t="s">
        <v>125</v>
      </c>
      <c r="E592" s="34">
        <v>4</v>
      </c>
      <c r="F592" s="35">
        <v>43.527623151514533</v>
      </c>
      <c r="G592" s="35">
        <v>30.46933620606017</v>
      </c>
      <c r="H592" s="35">
        <f t="shared" si="22"/>
        <v>174.11049260605813</v>
      </c>
      <c r="I592" s="35">
        <f t="shared" si="23"/>
        <v>113.17182019393779</v>
      </c>
      <c r="J592" s="31">
        <f>(E592*(F592+G592)*(1+(SUM('Cadastro Institucional'!D$3:D$4))))</f>
        <v>295.98783743029878</v>
      </c>
    </row>
    <row r="593" spans="1:10" ht="26.4" customHeight="1" x14ac:dyDescent="0.25">
      <c r="A593" s="76" t="s">
        <v>83</v>
      </c>
      <c r="B593" s="33" t="s">
        <v>1153</v>
      </c>
      <c r="C593" s="61" t="s">
        <v>1154</v>
      </c>
      <c r="D593" s="33" t="s">
        <v>125</v>
      </c>
      <c r="E593" s="34">
        <v>11</v>
      </c>
      <c r="F593" s="35">
        <v>71.521343688421794</v>
      </c>
      <c r="G593" s="35">
        <v>50.06494058189525</v>
      </c>
      <c r="H593" s="35">
        <f t="shared" si="22"/>
        <v>786.73478057263969</v>
      </c>
      <c r="I593" s="35">
        <f t="shared" si="23"/>
        <v>511.37760737221583</v>
      </c>
      <c r="J593" s="31">
        <f>(E593*(F593+G593)*(1+(SUM('Cadastro Institucional'!D$3:D$4))))</f>
        <v>1337.4491269734874</v>
      </c>
    </row>
    <row r="594" spans="1:10" ht="26.4" customHeight="1" x14ac:dyDescent="0.25">
      <c r="A594" s="76" t="s">
        <v>83</v>
      </c>
      <c r="B594" s="33" t="s">
        <v>1155</v>
      </c>
      <c r="C594" s="61" t="s">
        <v>1156</v>
      </c>
      <c r="D594" s="33" t="s">
        <v>125</v>
      </c>
      <c r="E594" s="34">
        <v>3</v>
      </c>
      <c r="F594" s="35">
        <v>123.0290002874244</v>
      </c>
      <c r="G594" s="35">
        <v>86.120300201197097</v>
      </c>
      <c r="H594" s="35">
        <f t="shared" si="22"/>
        <v>369.08700086227316</v>
      </c>
      <c r="I594" s="35">
        <f t="shared" si="23"/>
        <v>239.90655056047757</v>
      </c>
      <c r="J594" s="31">
        <f>(E594*(F594+G594)*(1+(SUM('Cadastro Institucional'!D$3:D$4))))</f>
        <v>627.44790146586445</v>
      </c>
    </row>
    <row r="595" spans="1:10" ht="26.4" customHeight="1" x14ac:dyDescent="0.25">
      <c r="A595" s="76" t="s">
        <v>83</v>
      </c>
      <c r="B595" s="33" t="s">
        <v>1157</v>
      </c>
      <c r="C595" s="61" t="s">
        <v>1158</v>
      </c>
      <c r="D595" s="33" t="s">
        <v>125</v>
      </c>
      <c r="E595" s="34">
        <v>11</v>
      </c>
      <c r="F595" s="35">
        <v>183.58378754515019</v>
      </c>
      <c r="G595" s="35">
        <v>128.50865128160521</v>
      </c>
      <c r="H595" s="35">
        <f t="shared" si="22"/>
        <v>2019.421662996652</v>
      </c>
      <c r="I595" s="35">
        <f t="shared" si="23"/>
        <v>1312.6240809478238</v>
      </c>
      <c r="J595" s="31">
        <f>(E595*(F595+G595)*(1+(SUM('Cadastro Institucional'!D$3:D$4))))</f>
        <v>3433.0168270943091</v>
      </c>
    </row>
    <row r="596" spans="1:10" ht="26.4" customHeight="1" x14ac:dyDescent="0.25">
      <c r="A596" s="76" t="s">
        <v>83</v>
      </c>
      <c r="B596" s="33" t="s">
        <v>1159</v>
      </c>
      <c r="C596" s="61" t="s">
        <v>1160</v>
      </c>
      <c r="D596" s="33" t="s">
        <v>125</v>
      </c>
      <c r="E596" s="34">
        <v>45</v>
      </c>
      <c r="F596" s="35">
        <v>11.899307326373361</v>
      </c>
      <c r="G596" s="35">
        <v>8.3295151284613524</v>
      </c>
      <c r="H596" s="35">
        <f t="shared" si="22"/>
        <v>535.4688296868012</v>
      </c>
      <c r="I596" s="35">
        <f t="shared" si="23"/>
        <v>348.05473929642079</v>
      </c>
      <c r="J596" s="31">
        <f>(E596*(F596+G596)*(1+(SUM('Cadastro Institucional'!D$3:D$4))))</f>
        <v>910.29701046756213</v>
      </c>
    </row>
    <row r="597" spans="1:10" ht="26.4" customHeight="1" x14ac:dyDescent="0.25">
      <c r="A597" s="76" t="s">
        <v>83</v>
      </c>
      <c r="B597" s="33" t="s">
        <v>1161</v>
      </c>
      <c r="C597" s="61" t="s">
        <v>1162</v>
      </c>
      <c r="D597" s="33" t="s">
        <v>125</v>
      </c>
      <c r="E597" s="34">
        <v>78</v>
      </c>
      <c r="F597" s="35">
        <v>16.983556820369252</v>
      </c>
      <c r="G597" s="35">
        <v>11.888489774258479</v>
      </c>
      <c r="H597" s="35">
        <f t="shared" si="22"/>
        <v>1324.7174319888015</v>
      </c>
      <c r="I597" s="35">
        <f t="shared" si="23"/>
        <v>861.06633079272103</v>
      </c>
      <c r="J597" s="31">
        <f>(E597*(F597+G597)*(1+(SUM('Cadastro Institucional'!D$3:D$4))))</f>
        <v>2252.019634380963</v>
      </c>
    </row>
    <row r="598" spans="1:10" ht="26.4" customHeight="1" x14ac:dyDescent="0.25">
      <c r="A598" s="76" t="s">
        <v>83</v>
      </c>
      <c r="B598" s="33" t="s">
        <v>1163</v>
      </c>
      <c r="C598" s="61" t="s">
        <v>1164</v>
      </c>
      <c r="D598" s="33" t="s">
        <v>125</v>
      </c>
      <c r="E598" s="34">
        <v>4</v>
      </c>
      <c r="F598" s="35">
        <v>26.937408530521431</v>
      </c>
      <c r="G598" s="31">
        <v>18.856185971365001</v>
      </c>
      <c r="H598" s="31">
        <f t="shared" si="22"/>
        <v>107.74963412208572</v>
      </c>
      <c r="I598" s="31">
        <f t="shared" si="23"/>
        <v>70.037262179355722</v>
      </c>
      <c r="J598" s="31">
        <f>(E598*(F598+G598)*(1+(SUM('Cadastro Institucional'!D$3:D$4))))</f>
        <v>183.17437800754573</v>
      </c>
    </row>
    <row r="599" spans="1:10" ht="26.4" customHeight="1" x14ac:dyDescent="0.25">
      <c r="A599" s="76" t="s">
        <v>83</v>
      </c>
      <c r="B599" s="33" t="s">
        <v>1165</v>
      </c>
      <c r="C599" s="61" t="s">
        <v>1166</v>
      </c>
      <c r="D599" s="33" t="s">
        <v>125</v>
      </c>
      <c r="E599" s="34">
        <v>5</v>
      </c>
      <c r="F599" s="35">
        <v>62.201049073083922</v>
      </c>
      <c r="G599" s="35">
        <v>43.54073435115874</v>
      </c>
      <c r="H599" s="35">
        <f t="shared" si="22"/>
        <v>311.00524536541963</v>
      </c>
      <c r="I599" s="35">
        <f t="shared" si="23"/>
        <v>202.15340948752277</v>
      </c>
      <c r="J599" s="31">
        <f>(E599*(F599+G599)*(1+(SUM('Cadastro Institucional'!D$3:D$4))))</f>
        <v>528.70891712121329</v>
      </c>
    </row>
    <row r="600" spans="1:10" ht="26.4" customHeight="1" x14ac:dyDescent="0.25">
      <c r="A600" s="76" t="s">
        <v>83</v>
      </c>
      <c r="B600" s="33" t="s">
        <v>1167</v>
      </c>
      <c r="C600" s="61" t="s">
        <v>1168</v>
      </c>
      <c r="D600" s="33" t="s">
        <v>125</v>
      </c>
      <c r="E600" s="34">
        <v>7</v>
      </c>
      <c r="F600" s="35">
        <v>102.63830613433819</v>
      </c>
      <c r="G600" s="35">
        <v>71.846814294036761</v>
      </c>
      <c r="H600" s="35">
        <f t="shared" si="22"/>
        <v>718.46814294036733</v>
      </c>
      <c r="I600" s="35">
        <f t="shared" si="23"/>
        <v>467.00429291123879</v>
      </c>
      <c r="J600" s="31">
        <f>(E600*(F600+G600)*(1+(SUM('Cadastro Institucional'!D$3:D$4))))</f>
        <v>1221.3958429986246</v>
      </c>
    </row>
    <row r="601" spans="1:10" ht="26.4" customHeight="1" x14ac:dyDescent="0.25">
      <c r="A601" s="76" t="s">
        <v>83</v>
      </c>
      <c r="B601" s="33" t="s">
        <v>1169</v>
      </c>
      <c r="C601" s="61" t="s">
        <v>1170</v>
      </c>
      <c r="D601" s="33" t="s">
        <v>125</v>
      </c>
      <c r="E601" s="34">
        <v>2</v>
      </c>
      <c r="F601" s="35">
        <v>162.3675521081085</v>
      </c>
      <c r="G601" s="35">
        <v>113.657286475676</v>
      </c>
      <c r="H601" s="35">
        <f t="shared" si="22"/>
        <v>324.735104216217</v>
      </c>
      <c r="I601" s="35">
        <f t="shared" si="23"/>
        <v>211.07781774054106</v>
      </c>
      <c r="J601" s="31">
        <f>(E601*(F601+G601)*(1+(SUM('Cadastro Institucional'!D$3:D$4))))</f>
        <v>552.04967716756903</v>
      </c>
    </row>
    <row r="602" spans="1:10" ht="26.4" customHeight="1" x14ac:dyDescent="0.25">
      <c r="A602" s="76" t="s">
        <v>83</v>
      </c>
      <c r="B602" s="33" t="s">
        <v>1171</v>
      </c>
      <c r="C602" s="61" t="s">
        <v>1172</v>
      </c>
      <c r="D602" s="33" t="s">
        <v>125</v>
      </c>
      <c r="E602" s="34">
        <v>26</v>
      </c>
      <c r="F602" s="35">
        <v>290.36668643589661</v>
      </c>
      <c r="G602" s="35">
        <v>203.2566805051276</v>
      </c>
      <c r="H602" s="35">
        <f t="shared" si="22"/>
        <v>7549.5338473333122</v>
      </c>
      <c r="I602" s="35">
        <f t="shared" si="23"/>
        <v>4907.1970007666532</v>
      </c>
      <c r="J602" s="31">
        <f>(E602*(F602+G602)*(1+(SUM('Cadastro Institucional'!D$3:D$4))))</f>
        <v>12834.207540466628</v>
      </c>
    </row>
    <row r="603" spans="1:10" ht="26.4" customHeight="1" x14ac:dyDescent="0.25">
      <c r="A603" s="76" t="s">
        <v>83</v>
      </c>
      <c r="B603" s="33" t="s">
        <v>1173</v>
      </c>
      <c r="C603" s="61" t="s">
        <v>1174</v>
      </c>
      <c r="D603" s="33" t="s">
        <v>125</v>
      </c>
      <c r="E603" s="34">
        <v>1</v>
      </c>
      <c r="F603" s="35">
        <v>22.78294239304817</v>
      </c>
      <c r="G603" s="35">
        <v>15.94805967513372</v>
      </c>
      <c r="H603" s="35">
        <f t="shared" si="22"/>
        <v>22.78294239304817</v>
      </c>
      <c r="I603" s="35">
        <f t="shared" si="23"/>
        <v>14.808912555481312</v>
      </c>
      <c r="J603" s="31">
        <f>(E603*(F603+G603)*(1+(SUM('Cadastro Institucional'!D$3:D$4))))</f>
        <v>38.731002068181894</v>
      </c>
    </row>
    <row r="604" spans="1:10" ht="26.4" customHeight="1" x14ac:dyDescent="0.25">
      <c r="A604" s="76" t="s">
        <v>83</v>
      </c>
      <c r="B604" s="33" t="s">
        <v>1175</v>
      </c>
      <c r="C604" s="61" t="s">
        <v>1176</v>
      </c>
      <c r="D604" s="33" t="s">
        <v>125</v>
      </c>
      <c r="E604" s="34">
        <v>1</v>
      </c>
      <c r="F604" s="35">
        <v>109.22990779351019</v>
      </c>
      <c r="G604" s="35">
        <v>76.460935455457133</v>
      </c>
      <c r="H604" s="35">
        <f t="shared" si="22"/>
        <v>109.22990779351019</v>
      </c>
      <c r="I604" s="35">
        <f t="shared" si="23"/>
        <v>70.999440065781627</v>
      </c>
      <c r="J604" s="31">
        <f>(E604*(F604+G604)*(1+(SUM('Cadastro Institucional'!D$3:D$4))))</f>
        <v>185.69084324896733</v>
      </c>
    </row>
    <row r="605" spans="1:10" ht="26.4" customHeight="1" x14ac:dyDescent="0.25">
      <c r="A605" s="76" t="s">
        <v>83</v>
      </c>
      <c r="B605" s="33" t="s">
        <v>1177</v>
      </c>
      <c r="C605" s="61" t="s">
        <v>1178</v>
      </c>
      <c r="D605" s="33" t="s">
        <v>125</v>
      </c>
      <c r="E605" s="34">
        <v>2</v>
      </c>
      <c r="F605" s="35">
        <v>276.92945923209419</v>
      </c>
      <c r="G605" s="35">
        <v>193.85062146246599</v>
      </c>
      <c r="H605" s="35">
        <f t="shared" si="22"/>
        <v>553.85891846418838</v>
      </c>
      <c r="I605" s="35">
        <f t="shared" si="23"/>
        <v>360.00829700172244</v>
      </c>
      <c r="J605" s="31">
        <f>(E605*(F605+G605)*(1+(SUM('Cadastro Institucional'!D$3:D$4))))</f>
        <v>941.56016138912037</v>
      </c>
    </row>
    <row r="606" spans="1:10" ht="26.4" customHeight="1" x14ac:dyDescent="0.25">
      <c r="A606" s="76" t="s">
        <v>83</v>
      </c>
      <c r="B606" s="33" t="s">
        <v>1179</v>
      </c>
      <c r="C606" s="61" t="s">
        <v>1180</v>
      </c>
      <c r="D606" s="33" t="s">
        <v>125</v>
      </c>
      <c r="E606" s="34">
        <v>1</v>
      </c>
      <c r="F606" s="35">
        <v>17.67887766499344</v>
      </c>
      <c r="G606" s="35">
        <v>12.37521436549541</v>
      </c>
      <c r="H606" s="35">
        <f t="shared" si="22"/>
        <v>17.67887766499344</v>
      </c>
      <c r="I606" s="35">
        <f t="shared" si="23"/>
        <v>11.491270482245737</v>
      </c>
      <c r="J606" s="31">
        <f>(E606*(F606+G606)*(1+(SUM('Cadastro Institucional'!D$3:D$4))))</f>
        <v>30.054092030488849</v>
      </c>
    </row>
    <row r="607" spans="1:10" ht="26.4" customHeight="1" x14ac:dyDescent="0.25">
      <c r="A607" s="76" t="s">
        <v>83</v>
      </c>
      <c r="B607" s="33" t="s">
        <v>1181</v>
      </c>
      <c r="C607" s="61" t="s">
        <v>1182</v>
      </c>
      <c r="D607" s="33" t="s">
        <v>125</v>
      </c>
      <c r="E607" s="34">
        <v>1</v>
      </c>
      <c r="F607" s="35">
        <v>21.845616508594581</v>
      </c>
      <c r="G607" s="35">
        <v>15.291931556016211</v>
      </c>
      <c r="H607" s="35">
        <f t="shared" si="22"/>
        <v>21.845616508594581</v>
      </c>
      <c r="I607" s="35">
        <f t="shared" si="23"/>
        <v>14.199650730586479</v>
      </c>
      <c r="J607" s="31">
        <f>(E607*(F607+G607)*(1+(SUM('Cadastro Institucional'!D$3:D$4))))</f>
        <v>37.13754806461079</v>
      </c>
    </row>
    <row r="608" spans="1:10" ht="26.4" customHeight="1" x14ac:dyDescent="0.25">
      <c r="A608" s="76" t="s">
        <v>83</v>
      </c>
      <c r="B608" s="33" t="s">
        <v>1183</v>
      </c>
      <c r="C608" s="61" t="s">
        <v>1184</v>
      </c>
      <c r="D608" s="33" t="s">
        <v>125</v>
      </c>
      <c r="E608" s="34">
        <v>2</v>
      </c>
      <c r="F608" s="35">
        <v>44.826178864244127</v>
      </c>
      <c r="G608" s="35">
        <v>31.378325204970889</v>
      </c>
      <c r="H608" s="35">
        <f t="shared" si="22"/>
        <v>89.652357728488255</v>
      </c>
      <c r="I608" s="35">
        <f t="shared" si="23"/>
        <v>58.27403252351737</v>
      </c>
      <c r="J608" s="31">
        <f>(E608*(F608+G608)*(1+(SUM('Cadastro Institucional'!D$3:D$4))))</f>
        <v>152.40900813843004</v>
      </c>
    </row>
    <row r="609" spans="1:10" ht="26.4" customHeight="1" x14ac:dyDescent="0.25">
      <c r="A609" s="76" t="s">
        <v>83</v>
      </c>
      <c r="B609" s="33" t="s">
        <v>1185</v>
      </c>
      <c r="C609" s="61" t="s">
        <v>1186</v>
      </c>
      <c r="D609" s="33" t="s">
        <v>125</v>
      </c>
      <c r="E609" s="34">
        <v>1</v>
      </c>
      <c r="F609" s="35">
        <v>75.888868785860552</v>
      </c>
      <c r="G609" s="35">
        <v>53.122208150102381</v>
      </c>
      <c r="H609" s="35">
        <f t="shared" si="22"/>
        <v>75.888868785860552</v>
      </c>
      <c r="I609" s="35">
        <f t="shared" si="23"/>
        <v>49.327764710809362</v>
      </c>
      <c r="J609" s="31">
        <f>(E609*(F609+G609)*(1+(SUM('Cadastro Institucional'!D$3:D$4))))</f>
        <v>129.01107693596293</v>
      </c>
    </row>
    <row r="610" spans="1:10" ht="26.4" customHeight="1" x14ac:dyDescent="0.25">
      <c r="A610" s="76" t="s">
        <v>83</v>
      </c>
      <c r="B610" s="33" t="s">
        <v>1187</v>
      </c>
      <c r="C610" s="61" t="s">
        <v>1188</v>
      </c>
      <c r="D610" s="33" t="s">
        <v>125</v>
      </c>
      <c r="E610" s="34">
        <v>3</v>
      </c>
      <c r="F610" s="35">
        <v>98.655529421618724</v>
      </c>
      <c r="G610" s="35">
        <v>69.058870595133101</v>
      </c>
      <c r="H610" s="35">
        <f t="shared" si="22"/>
        <v>295.96658826485617</v>
      </c>
      <c r="I610" s="35">
        <f t="shared" si="23"/>
        <v>192.37828237215652</v>
      </c>
      <c r="J610" s="31">
        <f>(E610*(F610+G610)*(1+(SUM('Cadastro Institucional'!D$3:D$4))))</f>
        <v>503.14320005025547</v>
      </c>
    </row>
    <row r="611" spans="1:10" ht="26.4" customHeight="1" x14ac:dyDescent="0.25">
      <c r="A611" s="76" t="s">
        <v>83</v>
      </c>
      <c r="B611" s="33" t="s">
        <v>1189</v>
      </c>
      <c r="C611" s="61" t="s">
        <v>1190</v>
      </c>
      <c r="D611" s="33" t="s">
        <v>125</v>
      </c>
      <c r="E611" s="34">
        <v>8</v>
      </c>
      <c r="F611" s="35">
        <v>174.07183016009481</v>
      </c>
      <c r="G611" s="35">
        <v>121.8502811120664</v>
      </c>
      <c r="H611" s="35">
        <f t="shared" si="22"/>
        <v>1392.5746412807584</v>
      </c>
      <c r="I611" s="35">
        <f t="shared" si="23"/>
        <v>905.17351683249296</v>
      </c>
      <c r="J611" s="31">
        <f>(E611*(F611+G611)*(1+(SUM('Cadastro Institucional'!D$3:D$4))))</f>
        <v>2367.3768901772896</v>
      </c>
    </row>
    <row r="612" spans="1:10" ht="26.4" customHeight="1" x14ac:dyDescent="0.25">
      <c r="A612" s="76" t="s">
        <v>83</v>
      </c>
      <c r="B612" s="33" t="s">
        <v>1191</v>
      </c>
      <c r="C612" s="61" t="s">
        <v>1192</v>
      </c>
      <c r="D612" s="33" t="s">
        <v>125</v>
      </c>
      <c r="E612" s="34">
        <v>2</v>
      </c>
      <c r="F612" s="35">
        <v>244.317680497776</v>
      </c>
      <c r="G612" s="35">
        <v>171.0223763484432</v>
      </c>
      <c r="H612" s="35">
        <f t="shared" si="22"/>
        <v>488.63536099555199</v>
      </c>
      <c r="I612" s="35">
        <f t="shared" si="23"/>
        <v>317.61298464710882</v>
      </c>
      <c r="J612" s="31">
        <f>(E612*(F612+G612)*(1+(SUM('Cadastro Institucional'!D$3:D$4))))</f>
        <v>830.68011369243845</v>
      </c>
    </row>
    <row r="613" spans="1:10" ht="26.4" customHeight="1" x14ac:dyDescent="0.25">
      <c r="A613" s="76" t="s">
        <v>83</v>
      </c>
      <c r="B613" s="33" t="s">
        <v>1193</v>
      </c>
      <c r="C613" s="61" t="s">
        <v>1194</v>
      </c>
      <c r="D613" s="33" t="s">
        <v>125</v>
      </c>
      <c r="E613" s="34">
        <v>58</v>
      </c>
      <c r="F613" s="35">
        <v>14.65683666568416</v>
      </c>
      <c r="G613" s="35">
        <v>10.25978566597891</v>
      </c>
      <c r="H613" s="35">
        <f t="shared" si="22"/>
        <v>850.09652660968129</v>
      </c>
      <c r="I613" s="35">
        <f t="shared" si="23"/>
        <v>552.56274229629287</v>
      </c>
      <c r="J613" s="31">
        <f>(E613*(F613+G613)*(1+(SUM('Cadastro Institucional'!D$3:D$4))))</f>
        <v>1445.164095236458</v>
      </c>
    </row>
    <row r="614" spans="1:10" ht="26.4" customHeight="1" x14ac:dyDescent="0.25">
      <c r="A614" s="76" t="s">
        <v>83</v>
      </c>
      <c r="B614" s="33" t="s">
        <v>1195</v>
      </c>
      <c r="C614" s="61" t="s">
        <v>1196</v>
      </c>
      <c r="D614" s="33" t="s">
        <v>125</v>
      </c>
      <c r="E614" s="34">
        <v>36</v>
      </c>
      <c r="F614" s="35">
        <v>24.551747494838029</v>
      </c>
      <c r="G614" s="31">
        <v>17.186223246386621</v>
      </c>
      <c r="H614" s="31">
        <f t="shared" si="22"/>
        <v>883.86290981416903</v>
      </c>
      <c r="I614" s="31">
        <f t="shared" si="23"/>
        <v>574.51089137920985</v>
      </c>
      <c r="J614" s="31">
        <f>(E614*(F614+G614)*(1+(SUM('Cadastro Institucional'!D$3:D$4))))</f>
        <v>1502.5669466840875</v>
      </c>
    </row>
    <row r="615" spans="1:10" ht="26.4" customHeight="1" x14ac:dyDescent="0.25">
      <c r="A615" s="76" t="s">
        <v>83</v>
      </c>
      <c r="B615" s="33" t="s">
        <v>1197</v>
      </c>
      <c r="C615" s="61" t="s">
        <v>1198</v>
      </c>
      <c r="D615" s="33" t="s">
        <v>125</v>
      </c>
      <c r="E615" s="34">
        <v>1</v>
      </c>
      <c r="F615" s="35">
        <v>38.590152233700067</v>
      </c>
      <c r="G615" s="35">
        <v>27.01310656359005</v>
      </c>
      <c r="H615" s="35">
        <f t="shared" si="22"/>
        <v>38.590152233700067</v>
      </c>
      <c r="I615" s="35">
        <f t="shared" si="23"/>
        <v>25.083598951905046</v>
      </c>
      <c r="J615" s="31">
        <f>(E615*(F615+G615)*(1+(SUM('Cadastro Institucional'!D$3:D$4))))</f>
        <v>65.603258797290124</v>
      </c>
    </row>
    <row r="616" spans="1:10" ht="26.4" customHeight="1" x14ac:dyDescent="0.25">
      <c r="A616" s="76" t="s">
        <v>83</v>
      </c>
      <c r="B616" s="33" t="s">
        <v>1199</v>
      </c>
      <c r="C616" s="61" t="s">
        <v>1200</v>
      </c>
      <c r="D616" s="33" t="s">
        <v>125</v>
      </c>
      <c r="E616" s="34">
        <v>3</v>
      </c>
      <c r="F616" s="35">
        <v>89.858158967253516</v>
      </c>
      <c r="G616" s="35">
        <v>62.900711277077463</v>
      </c>
      <c r="H616" s="35">
        <f t="shared" si="22"/>
        <v>269.57447690176053</v>
      </c>
      <c r="I616" s="35">
        <f t="shared" si="23"/>
        <v>175.22340998614436</v>
      </c>
      <c r="J616" s="31">
        <f>(E616*(F616+G616)*(1+(SUM('Cadastro Institucional'!D$3:D$4))))</f>
        <v>458.27661073299294</v>
      </c>
    </row>
    <row r="617" spans="1:10" ht="26.4" customHeight="1" x14ac:dyDescent="0.25">
      <c r="A617" s="76" t="s">
        <v>83</v>
      </c>
      <c r="B617" s="33" t="s">
        <v>1201</v>
      </c>
      <c r="C617" s="61" t="s">
        <v>1202</v>
      </c>
      <c r="D617" s="33" t="s">
        <v>125</v>
      </c>
      <c r="E617" s="34">
        <v>2</v>
      </c>
      <c r="F617" s="35">
        <v>143.9091093715065</v>
      </c>
      <c r="G617" s="35">
        <v>100.7363765600545</v>
      </c>
      <c r="H617" s="35">
        <f t="shared" si="22"/>
        <v>287.81821874301301</v>
      </c>
      <c r="I617" s="35">
        <f t="shared" si="23"/>
        <v>187.08184218295847</v>
      </c>
      <c r="J617" s="31">
        <f>(E617*(F617+G617)*(1+(SUM('Cadastro Institucional'!D$3:D$4))))</f>
        <v>489.29097186312197</v>
      </c>
    </row>
    <row r="618" spans="1:10" ht="26.4" customHeight="1" x14ac:dyDescent="0.25">
      <c r="A618" s="76" t="s">
        <v>83</v>
      </c>
      <c r="B618" s="33" t="s">
        <v>1203</v>
      </c>
      <c r="C618" s="61" t="s">
        <v>1204</v>
      </c>
      <c r="D618" s="33" t="s">
        <v>125</v>
      </c>
      <c r="E618" s="34">
        <v>1</v>
      </c>
      <c r="F618" s="35">
        <v>188.31252171733439</v>
      </c>
      <c r="G618" s="35">
        <v>131.8187652021341</v>
      </c>
      <c r="H618" s="35">
        <f t="shared" si="22"/>
        <v>188.31252171733439</v>
      </c>
      <c r="I618" s="35">
        <f t="shared" si="23"/>
        <v>122.40313911626735</v>
      </c>
      <c r="J618" s="31">
        <f>(E618*(F618+G618)*(1+(SUM('Cadastro Institucional'!D$3:D$4))))</f>
        <v>320.13128691946849</v>
      </c>
    </row>
    <row r="619" spans="1:10" ht="26.4" customHeight="1" x14ac:dyDescent="0.25">
      <c r="A619" s="76" t="s">
        <v>83</v>
      </c>
      <c r="B619" s="33" t="s">
        <v>1205</v>
      </c>
      <c r="C619" s="61" t="s">
        <v>1206</v>
      </c>
      <c r="D619" s="33" t="s">
        <v>125</v>
      </c>
      <c r="E619" s="34">
        <v>18</v>
      </c>
      <c r="F619" s="35">
        <v>357.14443773977217</v>
      </c>
      <c r="G619" s="35">
        <v>250.0011064178405</v>
      </c>
      <c r="H619" s="35">
        <f t="shared" si="22"/>
        <v>6428.5998793158988</v>
      </c>
      <c r="I619" s="35">
        <f t="shared" si="23"/>
        <v>4178.5899215553345</v>
      </c>
      <c r="J619" s="31">
        <f>(E619*(F619+G619)*(1+(SUM('Cadastro Institucional'!D$3:D$4))))</f>
        <v>10928.619794837028</v>
      </c>
    </row>
    <row r="620" spans="1:10" ht="26.4" customHeight="1" x14ac:dyDescent="0.25">
      <c r="A620" s="76" t="s">
        <v>83</v>
      </c>
      <c r="B620" s="33" t="s">
        <v>1207</v>
      </c>
      <c r="C620" s="61" t="s">
        <v>1208</v>
      </c>
      <c r="D620" s="33" t="s">
        <v>125</v>
      </c>
      <c r="E620" s="34">
        <v>13</v>
      </c>
      <c r="F620" s="35">
        <v>22.551167870867811</v>
      </c>
      <c r="G620" s="35">
        <v>15.785817509607471</v>
      </c>
      <c r="H620" s="35">
        <f t="shared" si="22"/>
        <v>293.16518232128152</v>
      </c>
      <c r="I620" s="35">
        <f t="shared" si="23"/>
        <v>190.55736850883301</v>
      </c>
      <c r="J620" s="31">
        <f>(E620*(F620+G620)*(1+(SUM('Cadastro Institucional'!D$3:D$4))))</f>
        <v>498.38080994617872</v>
      </c>
    </row>
    <row r="621" spans="1:10" ht="26.4" customHeight="1" x14ac:dyDescent="0.25">
      <c r="A621" s="76" t="s">
        <v>83</v>
      </c>
      <c r="B621" s="33" t="s">
        <v>1209</v>
      </c>
      <c r="C621" s="61" t="s">
        <v>1210</v>
      </c>
      <c r="D621" s="33" t="s">
        <v>125</v>
      </c>
      <c r="E621" s="34">
        <v>16</v>
      </c>
      <c r="F621" s="35">
        <v>26.530785730432729</v>
      </c>
      <c r="G621" s="35">
        <v>18.571550011302911</v>
      </c>
      <c r="H621" s="35">
        <f t="shared" si="22"/>
        <v>424.49257168692367</v>
      </c>
      <c r="I621" s="35">
        <f t="shared" si="23"/>
        <v>275.92017159650038</v>
      </c>
      <c r="J621" s="31">
        <f>(E621*(F621+G621)*(1+(SUM('Cadastro Institucional'!D$3:D$4))))</f>
        <v>721.6373718677703</v>
      </c>
    </row>
    <row r="622" spans="1:10" ht="26.4" customHeight="1" x14ac:dyDescent="0.25">
      <c r="A622" s="76" t="s">
        <v>83</v>
      </c>
      <c r="B622" s="33" t="s">
        <v>1211</v>
      </c>
      <c r="C622" s="61" t="s">
        <v>1212</v>
      </c>
      <c r="D622" s="33" t="s">
        <v>125</v>
      </c>
      <c r="E622" s="34">
        <v>55</v>
      </c>
      <c r="F622" s="35">
        <v>38.596211211311051</v>
      </c>
      <c r="G622" s="35">
        <v>27.01734784791773</v>
      </c>
      <c r="H622" s="35">
        <f t="shared" si="22"/>
        <v>2122.791616622108</v>
      </c>
      <c r="I622" s="35">
        <f t="shared" si="23"/>
        <v>1379.8145508043704</v>
      </c>
      <c r="J622" s="31">
        <f>(E622*(F622+G622)*(1+(SUM('Cadastro Institucional'!D$3:D$4))))</f>
        <v>3608.7457482575828</v>
      </c>
    </row>
    <row r="623" spans="1:10" ht="26.4" customHeight="1" x14ac:dyDescent="0.25">
      <c r="A623" s="76" t="s">
        <v>83</v>
      </c>
      <c r="B623" s="33" t="s">
        <v>1213</v>
      </c>
      <c r="C623" s="61" t="s">
        <v>1214</v>
      </c>
      <c r="D623" s="33" t="s">
        <v>125</v>
      </c>
      <c r="E623" s="34">
        <v>10</v>
      </c>
      <c r="F623" s="35">
        <v>54.228663026454498</v>
      </c>
      <c r="G623" s="35">
        <v>37.960064118518147</v>
      </c>
      <c r="H623" s="35">
        <f t="shared" si="22"/>
        <v>542.28663026454501</v>
      </c>
      <c r="I623" s="35">
        <f t="shared" si="23"/>
        <v>352.48630967195425</v>
      </c>
      <c r="J623" s="31">
        <f>(E623*(F623+G623)*(1+(SUM('Cadastro Institucional'!D$3:D$4))))</f>
        <v>921.88727144972643</v>
      </c>
    </row>
    <row r="624" spans="1:10" ht="26.4" customHeight="1" x14ac:dyDescent="0.25">
      <c r="A624" s="76" t="s">
        <v>83</v>
      </c>
      <c r="B624" s="33" t="s">
        <v>1215</v>
      </c>
      <c r="C624" s="61" t="s">
        <v>1216</v>
      </c>
      <c r="D624" s="33" t="s">
        <v>125</v>
      </c>
      <c r="E624" s="34">
        <v>1</v>
      </c>
      <c r="F624" s="35">
        <v>89.86605055035669</v>
      </c>
      <c r="G624" s="35">
        <v>62.90623538524968</v>
      </c>
      <c r="H624" s="35">
        <f t="shared" si="22"/>
        <v>89.86605055035669</v>
      </c>
      <c r="I624" s="35">
        <f t="shared" si="23"/>
        <v>58.412932857731853</v>
      </c>
      <c r="J624" s="31">
        <f>(E624*(F624+G624)*(1+(SUM('Cadastro Institucional'!D$3:D$4))))</f>
        <v>152.77228593560636</v>
      </c>
    </row>
    <row r="625" spans="1:10" ht="26.4" customHeight="1" x14ac:dyDescent="0.25">
      <c r="A625" s="76" t="s">
        <v>83</v>
      </c>
      <c r="B625" s="33" t="s">
        <v>1217</v>
      </c>
      <c r="C625" s="61" t="s">
        <v>1218</v>
      </c>
      <c r="D625" s="33" t="s">
        <v>125</v>
      </c>
      <c r="E625" s="34">
        <v>12</v>
      </c>
      <c r="F625" s="35">
        <v>89.86605055035669</v>
      </c>
      <c r="G625" s="35">
        <v>62.90623538524968</v>
      </c>
      <c r="H625" s="35">
        <f t="shared" si="22"/>
        <v>1078.3926066042802</v>
      </c>
      <c r="I625" s="35">
        <f t="shared" si="23"/>
        <v>700.95519429278215</v>
      </c>
      <c r="J625" s="31">
        <f>(E625*(F625+G625)*(1+(SUM('Cadastro Institucional'!D$3:D$4))))</f>
        <v>1833.2674312272763</v>
      </c>
    </row>
    <row r="626" spans="1:10" ht="26.4" customHeight="1" x14ac:dyDescent="0.25">
      <c r="A626" s="76" t="s">
        <v>83</v>
      </c>
      <c r="B626" s="33" t="s">
        <v>1219</v>
      </c>
      <c r="C626" s="61" t="s">
        <v>1220</v>
      </c>
      <c r="D626" s="33" t="s">
        <v>125</v>
      </c>
      <c r="E626" s="34">
        <v>1</v>
      </c>
      <c r="F626" s="35">
        <v>89.86605055035669</v>
      </c>
      <c r="G626" s="35">
        <v>62.90623538524968</v>
      </c>
      <c r="H626" s="35">
        <f t="shared" si="22"/>
        <v>89.86605055035669</v>
      </c>
      <c r="I626" s="35">
        <f t="shared" si="23"/>
        <v>58.412932857731853</v>
      </c>
      <c r="J626" s="31">
        <f>(E626*(F626+G626)*(1+(SUM('Cadastro Institucional'!D$3:D$4))))</f>
        <v>152.77228593560636</v>
      </c>
    </row>
    <row r="627" spans="1:10" ht="26.4" customHeight="1" x14ac:dyDescent="0.25">
      <c r="A627" s="76" t="s">
        <v>83</v>
      </c>
      <c r="B627" s="33" t="s">
        <v>1221</v>
      </c>
      <c r="C627" s="61" t="s">
        <v>1222</v>
      </c>
      <c r="D627" s="33" t="s">
        <v>125</v>
      </c>
      <c r="E627" s="34">
        <v>3</v>
      </c>
      <c r="F627" s="35">
        <v>143.91389657369169</v>
      </c>
      <c r="G627" s="35">
        <v>100.73972760158421</v>
      </c>
      <c r="H627" s="35">
        <f t="shared" si="22"/>
        <v>431.74168972107509</v>
      </c>
      <c r="I627" s="35">
        <f t="shared" si="23"/>
        <v>280.63209831869881</v>
      </c>
      <c r="J627" s="31">
        <f>(E627*(F627+G627)*(1+(SUM('Cadastro Institucional'!D$3:D$4))))</f>
        <v>733.96087252582765</v>
      </c>
    </row>
    <row r="628" spans="1:10" ht="26.4" customHeight="1" x14ac:dyDescent="0.25">
      <c r="A628" s="76" t="s">
        <v>83</v>
      </c>
      <c r="B628" s="33" t="s">
        <v>1223</v>
      </c>
      <c r="C628" s="61" t="s">
        <v>1224</v>
      </c>
      <c r="D628" s="33" t="s">
        <v>125</v>
      </c>
      <c r="E628" s="34">
        <v>3</v>
      </c>
      <c r="F628" s="35">
        <v>143.91389657369169</v>
      </c>
      <c r="G628" s="35">
        <v>100.73972760158421</v>
      </c>
      <c r="H628" s="35">
        <f t="shared" si="22"/>
        <v>431.74168972107509</v>
      </c>
      <c r="I628" s="35">
        <f t="shared" si="23"/>
        <v>280.63209831869881</v>
      </c>
      <c r="J628" s="31">
        <f>(E628*(F628+G628)*(1+(SUM('Cadastro Institucional'!D$3:D$4))))</f>
        <v>733.96087252582765</v>
      </c>
    </row>
    <row r="629" spans="1:10" ht="26.4" customHeight="1" x14ac:dyDescent="0.25">
      <c r="A629" s="76" t="s">
        <v>83</v>
      </c>
      <c r="B629" s="33" t="s">
        <v>1225</v>
      </c>
      <c r="C629" s="61" t="s">
        <v>1226</v>
      </c>
      <c r="D629" s="33" t="s">
        <v>125</v>
      </c>
      <c r="E629" s="34">
        <v>1</v>
      </c>
      <c r="F629" s="35">
        <v>207.16697184674331</v>
      </c>
      <c r="G629" s="35">
        <v>145.01688029272029</v>
      </c>
      <c r="H629" s="35">
        <f t="shared" si="22"/>
        <v>207.16697184674331</v>
      </c>
      <c r="I629" s="35">
        <f t="shared" si="23"/>
        <v>134.65853170038315</v>
      </c>
      <c r="J629" s="31">
        <f>(E629*(F629+G629)*(1+(SUM('Cadastro Institucional'!D$3:D$4))))</f>
        <v>352.18385213946362</v>
      </c>
    </row>
    <row r="630" spans="1:10" ht="26.4" customHeight="1" x14ac:dyDescent="0.25">
      <c r="A630" s="76" t="s">
        <v>83</v>
      </c>
      <c r="B630" s="33" t="s">
        <v>1227</v>
      </c>
      <c r="C630" s="61" t="s">
        <v>1228</v>
      </c>
      <c r="D630" s="33" t="s">
        <v>125</v>
      </c>
      <c r="E630" s="34">
        <v>3</v>
      </c>
      <c r="F630" s="35">
        <v>207.16697184674331</v>
      </c>
      <c r="G630" s="31">
        <v>145.01688029272029</v>
      </c>
      <c r="H630" s="31">
        <f t="shared" si="22"/>
        <v>621.50091554022993</v>
      </c>
      <c r="I630" s="31">
        <f t="shared" si="23"/>
        <v>403.97559510114945</v>
      </c>
      <c r="J630" s="31">
        <f>(E630*(F630+G630)*(1+(SUM('Cadastro Institucional'!D$3:D$4))))</f>
        <v>1056.5515564183909</v>
      </c>
    </row>
    <row r="631" spans="1:10" ht="26.4" customHeight="1" x14ac:dyDescent="0.25">
      <c r="A631" s="76" t="s">
        <v>83</v>
      </c>
      <c r="B631" s="33" t="s">
        <v>1229</v>
      </c>
      <c r="C631" s="61" t="s">
        <v>1230</v>
      </c>
      <c r="D631" s="33" t="s">
        <v>125</v>
      </c>
      <c r="E631" s="34">
        <v>1</v>
      </c>
      <c r="F631" s="35">
        <v>392.88980311009061</v>
      </c>
      <c r="G631" s="35">
        <v>275.02286217706342</v>
      </c>
      <c r="H631" s="35">
        <f t="shared" si="22"/>
        <v>392.88980311009061</v>
      </c>
      <c r="I631" s="35">
        <f t="shared" si="23"/>
        <v>255.3783720215589</v>
      </c>
      <c r="J631" s="31">
        <f>(E631*(F631+G631)*(1+(SUM('Cadastro Institucional'!D$3:D$4))))</f>
        <v>667.91266528715403</v>
      </c>
    </row>
    <row r="632" spans="1:10" ht="26.4" customHeight="1" x14ac:dyDescent="0.25">
      <c r="A632" s="76" t="s">
        <v>83</v>
      </c>
      <c r="B632" s="33" t="s">
        <v>1231</v>
      </c>
      <c r="C632" s="61" t="s">
        <v>1232</v>
      </c>
      <c r="D632" s="33" t="s">
        <v>125</v>
      </c>
      <c r="E632" s="34">
        <v>17</v>
      </c>
      <c r="F632" s="35">
        <v>392.88980311009061</v>
      </c>
      <c r="G632" s="35">
        <v>275.02286217706342</v>
      </c>
      <c r="H632" s="35">
        <f t="shared" si="22"/>
        <v>6679.1266528715405</v>
      </c>
      <c r="I632" s="35">
        <f t="shared" si="23"/>
        <v>4341.4323243665012</v>
      </c>
      <c r="J632" s="31">
        <f>(E632*(F632+G632)*(1+(SUM('Cadastro Institucional'!D$3:D$4))))</f>
        <v>11354.515309881619</v>
      </c>
    </row>
    <row r="633" spans="1:10" ht="26.4" customHeight="1" x14ac:dyDescent="0.25">
      <c r="A633" s="76" t="s">
        <v>83</v>
      </c>
      <c r="B633" s="33" t="s">
        <v>1233</v>
      </c>
      <c r="C633" s="61" t="s">
        <v>1234</v>
      </c>
      <c r="D633" s="33" t="s">
        <v>125</v>
      </c>
      <c r="E633" s="34">
        <v>18</v>
      </c>
      <c r="F633" s="35">
        <v>392.88980311009061</v>
      </c>
      <c r="G633" s="35">
        <v>275.02286217706342</v>
      </c>
      <c r="H633" s="35">
        <f t="shared" si="22"/>
        <v>7072.0164559816312</v>
      </c>
      <c r="I633" s="35">
        <f t="shared" si="23"/>
        <v>4596.81069638806</v>
      </c>
      <c r="J633" s="31">
        <f>(E633*(F633+G633)*(1+(SUM('Cadastro Institucional'!D$3:D$4))))</f>
        <v>12022.427975168772</v>
      </c>
    </row>
    <row r="634" spans="1:10" ht="26.4" customHeight="1" x14ac:dyDescent="0.25">
      <c r="A634" s="76" t="s">
        <v>83</v>
      </c>
      <c r="B634" s="33" t="s">
        <v>1235</v>
      </c>
      <c r="C634" s="61" t="s">
        <v>1236</v>
      </c>
      <c r="D634" s="33" t="s">
        <v>125</v>
      </c>
      <c r="E634" s="34">
        <v>3</v>
      </c>
      <c r="F634" s="35">
        <v>8.613464512234664</v>
      </c>
      <c r="G634" s="35">
        <v>6.0294251585642646</v>
      </c>
      <c r="H634" s="35">
        <f t="shared" si="22"/>
        <v>25.840393536703992</v>
      </c>
      <c r="I634" s="35">
        <f t="shared" si="23"/>
        <v>16.796255798857594</v>
      </c>
      <c r="J634" s="31">
        <f>(E634*(F634+G634)*(1+(SUM('Cadastro Institucional'!D$3:D$4))))</f>
        <v>43.928669012396789</v>
      </c>
    </row>
    <row r="635" spans="1:10" ht="26.4" customHeight="1" x14ac:dyDescent="0.25">
      <c r="A635" s="76" t="s">
        <v>83</v>
      </c>
      <c r="B635" s="33" t="s">
        <v>1237</v>
      </c>
      <c r="C635" s="61" t="s">
        <v>1238</v>
      </c>
      <c r="D635" s="33" t="s">
        <v>125</v>
      </c>
      <c r="E635" s="34">
        <v>1</v>
      </c>
      <c r="F635" s="35">
        <v>10.29013126843301</v>
      </c>
      <c r="G635" s="35">
        <v>7.2030918879031089</v>
      </c>
      <c r="H635" s="35">
        <f t="shared" si="22"/>
        <v>10.29013126843301</v>
      </c>
      <c r="I635" s="35">
        <f t="shared" si="23"/>
        <v>6.6885853244814566</v>
      </c>
      <c r="J635" s="31">
        <f>(E635*(F635+G635)*(1+(SUM('Cadastro Institucional'!D$3:D$4))))</f>
        <v>17.493223156336118</v>
      </c>
    </row>
    <row r="636" spans="1:10" ht="26.4" customHeight="1" x14ac:dyDescent="0.25">
      <c r="A636" s="76" t="s">
        <v>83</v>
      </c>
      <c r="B636" s="33" t="s">
        <v>1239</v>
      </c>
      <c r="C636" s="61" t="s">
        <v>1240</v>
      </c>
      <c r="D636" s="33" t="s">
        <v>125</v>
      </c>
      <c r="E636" s="34">
        <v>1</v>
      </c>
      <c r="F636" s="35">
        <v>10.29013126843301</v>
      </c>
      <c r="G636" s="35">
        <v>7.2030918879031089</v>
      </c>
      <c r="H636" s="35">
        <f t="shared" si="22"/>
        <v>10.29013126843301</v>
      </c>
      <c r="I636" s="35">
        <f t="shared" si="23"/>
        <v>6.6885853244814566</v>
      </c>
      <c r="J636" s="31">
        <f>(E636*(F636+G636)*(1+(SUM('Cadastro Institucional'!D$3:D$4))))</f>
        <v>17.493223156336118</v>
      </c>
    </row>
    <row r="637" spans="1:10" ht="26.4" customHeight="1" x14ac:dyDescent="0.25">
      <c r="A637" s="76" t="s">
        <v>83</v>
      </c>
      <c r="B637" s="33" t="s">
        <v>1241</v>
      </c>
      <c r="C637" s="61" t="s">
        <v>1242</v>
      </c>
      <c r="D637" s="33" t="s">
        <v>125</v>
      </c>
      <c r="E637" s="34">
        <v>30</v>
      </c>
      <c r="F637" s="35">
        <v>16.191340733876231</v>
      </c>
      <c r="G637" s="35">
        <v>11.33393851371336</v>
      </c>
      <c r="H637" s="35">
        <f t="shared" si="22"/>
        <v>485.74022201628691</v>
      </c>
      <c r="I637" s="35">
        <f t="shared" si="23"/>
        <v>315.7311443105865</v>
      </c>
      <c r="J637" s="31">
        <f>(E637*(F637+G637)*(1+(SUM('Cadastro Institucional'!D$3:D$4))))</f>
        <v>825.75837742768772</v>
      </c>
    </row>
    <row r="638" spans="1:10" ht="26.4" customHeight="1" x14ac:dyDescent="0.25">
      <c r="A638" s="76" t="s">
        <v>83</v>
      </c>
      <c r="B638" s="33" t="s">
        <v>1243</v>
      </c>
      <c r="C638" s="61" t="s">
        <v>1244</v>
      </c>
      <c r="D638" s="33" t="s">
        <v>125</v>
      </c>
      <c r="E638" s="34">
        <v>14</v>
      </c>
      <c r="F638" s="35">
        <v>23.982909777386212</v>
      </c>
      <c r="G638" s="35">
        <v>16.78803684417035</v>
      </c>
      <c r="H638" s="35">
        <f t="shared" ref="H638:H701" si="24">F638*E638</f>
        <v>335.76073688340693</v>
      </c>
      <c r="I638" s="35">
        <f t="shared" ref="I638:I701" si="25">(E638*F638)*0.65</f>
        <v>218.2444789742145</v>
      </c>
      <c r="J638" s="31">
        <f>(E638*(F638+G638)*(1+(SUM('Cadastro Institucional'!D$3:D$4))))</f>
        <v>570.79325270179186</v>
      </c>
    </row>
    <row r="639" spans="1:10" ht="26.4" customHeight="1" x14ac:dyDescent="0.25">
      <c r="A639" s="76" t="s">
        <v>83</v>
      </c>
      <c r="B639" s="33" t="s">
        <v>1245</v>
      </c>
      <c r="C639" s="61" t="s">
        <v>1246</v>
      </c>
      <c r="D639" s="33" t="s">
        <v>125</v>
      </c>
      <c r="E639" s="34">
        <v>1</v>
      </c>
      <c r="F639" s="35">
        <v>23.982909777386212</v>
      </c>
      <c r="G639" s="35">
        <v>16.78803684417035</v>
      </c>
      <c r="H639" s="35">
        <f t="shared" si="24"/>
        <v>23.982909777386212</v>
      </c>
      <c r="I639" s="35">
        <f t="shared" si="25"/>
        <v>15.588891355301039</v>
      </c>
      <c r="J639" s="31">
        <f>(E639*(F639+G639)*(1+(SUM('Cadastro Institucional'!D$3:D$4))))</f>
        <v>40.770946621556561</v>
      </c>
    </row>
    <row r="640" spans="1:10" ht="26.4" customHeight="1" x14ac:dyDescent="0.25">
      <c r="A640" s="76" t="s">
        <v>83</v>
      </c>
      <c r="B640" s="33" t="s">
        <v>1247</v>
      </c>
      <c r="C640" s="61" t="s">
        <v>1248</v>
      </c>
      <c r="D640" s="33" t="s">
        <v>125</v>
      </c>
      <c r="E640" s="34">
        <v>11</v>
      </c>
      <c r="F640" s="35">
        <v>30.886831714673541</v>
      </c>
      <c r="G640" s="35">
        <v>21.620782200271471</v>
      </c>
      <c r="H640" s="35">
        <f t="shared" si="24"/>
        <v>339.75514886140894</v>
      </c>
      <c r="I640" s="35">
        <f t="shared" si="25"/>
        <v>220.84084675991582</v>
      </c>
      <c r="J640" s="31">
        <f>(E640*(F640+G640)*(1+(SUM('Cadastro Institucional'!D$3:D$4))))</f>
        <v>577.58375306439507</v>
      </c>
    </row>
    <row r="641" spans="1:10" ht="26.4" customHeight="1" x14ac:dyDescent="0.25">
      <c r="A641" s="76" t="s">
        <v>83</v>
      </c>
      <c r="B641" s="33" t="s">
        <v>1249</v>
      </c>
      <c r="C641" s="61" t="s">
        <v>1250</v>
      </c>
      <c r="D641" s="33" t="s">
        <v>125</v>
      </c>
      <c r="E641" s="34">
        <v>6</v>
      </c>
      <c r="F641" s="35">
        <v>30.886831714673541</v>
      </c>
      <c r="G641" s="35">
        <v>21.620782200271471</v>
      </c>
      <c r="H641" s="35">
        <f t="shared" si="24"/>
        <v>185.32099028804123</v>
      </c>
      <c r="I641" s="35">
        <f t="shared" si="25"/>
        <v>120.4586436872268</v>
      </c>
      <c r="J641" s="31">
        <f>(E641*(F641+G641)*(1+(SUM('Cadastro Institucional'!D$3:D$4))))</f>
        <v>315.04568348967007</v>
      </c>
    </row>
    <row r="642" spans="1:10" ht="26.4" customHeight="1" x14ac:dyDescent="0.25">
      <c r="A642" s="76" t="s">
        <v>83</v>
      </c>
      <c r="B642" s="33" t="s">
        <v>1251</v>
      </c>
      <c r="C642" s="61" t="s">
        <v>1252</v>
      </c>
      <c r="D642" s="33" t="s">
        <v>125</v>
      </c>
      <c r="E642" s="34">
        <v>2</v>
      </c>
      <c r="F642" s="35">
        <v>30.886831714673541</v>
      </c>
      <c r="G642" s="35">
        <v>21.620782200271471</v>
      </c>
      <c r="H642" s="35">
        <f t="shared" si="24"/>
        <v>61.773663429347081</v>
      </c>
      <c r="I642" s="35">
        <f t="shared" si="25"/>
        <v>40.152881229075604</v>
      </c>
      <c r="J642" s="31">
        <f>(E642*(F642+G642)*(1+(SUM('Cadastro Institucional'!D$3:D$4))))</f>
        <v>105.01522782989002</v>
      </c>
    </row>
    <row r="643" spans="1:10" ht="26.4" customHeight="1" x14ac:dyDescent="0.25">
      <c r="A643" s="76" t="s">
        <v>83</v>
      </c>
      <c r="B643" s="33" t="s">
        <v>1253</v>
      </c>
      <c r="C643" s="61" t="s">
        <v>1254</v>
      </c>
      <c r="D643" s="33" t="s">
        <v>125</v>
      </c>
      <c r="E643" s="34">
        <v>17</v>
      </c>
      <c r="F643" s="35">
        <v>30.886831714673541</v>
      </c>
      <c r="G643" s="35">
        <v>21.620782200271471</v>
      </c>
      <c r="H643" s="35">
        <f t="shared" si="24"/>
        <v>525.07613914945023</v>
      </c>
      <c r="I643" s="35">
        <f t="shared" si="25"/>
        <v>341.29949044714266</v>
      </c>
      <c r="J643" s="31">
        <f>(E643*(F643+G643)*(1+(SUM('Cadastro Institucional'!D$3:D$4))))</f>
        <v>892.62943655406525</v>
      </c>
    </row>
    <row r="644" spans="1:10" ht="26.4" customHeight="1" x14ac:dyDescent="0.25">
      <c r="A644" s="76" t="s">
        <v>83</v>
      </c>
      <c r="B644" s="33" t="s">
        <v>1255</v>
      </c>
      <c r="C644" s="61" t="s">
        <v>1256</v>
      </c>
      <c r="D644" s="33" t="s">
        <v>125</v>
      </c>
      <c r="E644" s="34">
        <v>9</v>
      </c>
      <c r="F644" s="35">
        <v>46.305590707948568</v>
      </c>
      <c r="G644" s="35">
        <v>32.413913495564003</v>
      </c>
      <c r="H644" s="35">
        <f t="shared" si="24"/>
        <v>416.75031637153711</v>
      </c>
      <c r="I644" s="35">
        <f t="shared" si="25"/>
        <v>270.88770564149911</v>
      </c>
      <c r="J644" s="31">
        <f>(E644*(F644+G644)*(1+(SUM('Cadastro Institucional'!D$3:D$4))))</f>
        <v>708.47553783161311</v>
      </c>
    </row>
    <row r="645" spans="1:10" ht="26.4" customHeight="1" x14ac:dyDescent="0.25">
      <c r="A645" s="76" t="s">
        <v>83</v>
      </c>
      <c r="B645" s="33" t="s">
        <v>1257</v>
      </c>
      <c r="C645" s="61" t="s">
        <v>1258</v>
      </c>
      <c r="D645" s="33" t="s">
        <v>125</v>
      </c>
      <c r="E645" s="34">
        <v>7</v>
      </c>
      <c r="F645" s="35">
        <v>46.305590707948568</v>
      </c>
      <c r="G645" s="35">
        <v>32.413913495564003</v>
      </c>
      <c r="H645" s="35">
        <f t="shared" si="24"/>
        <v>324.13913495563997</v>
      </c>
      <c r="I645" s="35">
        <f t="shared" si="25"/>
        <v>210.69043772116598</v>
      </c>
      <c r="J645" s="31">
        <f>(E645*(F645+G645)*(1+(SUM('Cadastro Institucional'!D$3:D$4))))</f>
        <v>551.03652942458802</v>
      </c>
    </row>
    <row r="646" spans="1:10" ht="26.4" customHeight="1" x14ac:dyDescent="0.25">
      <c r="A646" s="76" t="s">
        <v>83</v>
      </c>
      <c r="B646" s="33" t="s">
        <v>1259</v>
      </c>
      <c r="C646" s="61" t="s">
        <v>1260</v>
      </c>
      <c r="D646" s="33" t="s">
        <v>125</v>
      </c>
      <c r="E646" s="34">
        <v>5</v>
      </c>
      <c r="F646" s="35">
        <v>46.305590707948568</v>
      </c>
      <c r="G646" s="31">
        <v>32.413913495564003</v>
      </c>
      <c r="H646" s="31">
        <f t="shared" si="24"/>
        <v>231.52795353974284</v>
      </c>
      <c r="I646" s="31">
        <f t="shared" si="25"/>
        <v>150.49316980083285</v>
      </c>
      <c r="J646" s="31">
        <f>(E646*(F646+G646)*(1+(SUM('Cadastro Institucional'!D$3:D$4))))</f>
        <v>393.59752101756283</v>
      </c>
    </row>
    <row r="647" spans="1:10" ht="26.4" customHeight="1" x14ac:dyDescent="0.25">
      <c r="A647" s="76" t="s">
        <v>83</v>
      </c>
      <c r="B647" s="33" t="s">
        <v>1261</v>
      </c>
      <c r="C647" s="61" t="s">
        <v>1262</v>
      </c>
      <c r="D647" s="33" t="s">
        <v>125</v>
      </c>
      <c r="E647" s="34">
        <v>2</v>
      </c>
      <c r="F647" s="35">
        <v>69.10497101037123</v>
      </c>
      <c r="G647" s="35">
        <v>48.373479707259861</v>
      </c>
      <c r="H647" s="35">
        <f t="shared" si="24"/>
        <v>138.20994202074246</v>
      </c>
      <c r="I647" s="35">
        <f t="shared" si="25"/>
        <v>89.836462313482599</v>
      </c>
      <c r="J647" s="31">
        <f>(E647*(F647+G647)*(1+(SUM('Cadastro Institucional'!D$3:D$4))))</f>
        <v>234.95690143526218</v>
      </c>
    </row>
    <row r="648" spans="1:10" ht="26.4" customHeight="1" x14ac:dyDescent="0.25">
      <c r="A648" s="76" t="s">
        <v>83</v>
      </c>
      <c r="B648" s="33" t="s">
        <v>1263</v>
      </c>
      <c r="C648" s="61" t="s">
        <v>1264</v>
      </c>
      <c r="D648" s="33" t="s">
        <v>125</v>
      </c>
      <c r="E648" s="34">
        <v>2</v>
      </c>
      <c r="F648" s="35">
        <v>69.10497101037123</v>
      </c>
      <c r="G648" s="35">
        <v>48.373479707259861</v>
      </c>
      <c r="H648" s="35">
        <f t="shared" si="24"/>
        <v>138.20994202074246</v>
      </c>
      <c r="I648" s="35">
        <f t="shared" si="25"/>
        <v>89.836462313482599</v>
      </c>
      <c r="J648" s="31">
        <f>(E648*(F648+G648)*(1+(SUM('Cadastro Institucional'!D$3:D$4))))</f>
        <v>234.95690143526218</v>
      </c>
    </row>
    <row r="649" spans="1:10" ht="26.4" customHeight="1" x14ac:dyDescent="0.25">
      <c r="A649" s="76" t="s">
        <v>83</v>
      </c>
      <c r="B649" s="33" t="s">
        <v>1265</v>
      </c>
      <c r="C649" s="61" t="s">
        <v>1266</v>
      </c>
      <c r="D649" s="33" t="s">
        <v>125</v>
      </c>
      <c r="E649" s="34">
        <v>3</v>
      </c>
      <c r="F649" s="35">
        <v>69.10497101037123</v>
      </c>
      <c r="G649" s="35">
        <v>48.373479707259861</v>
      </c>
      <c r="H649" s="35">
        <f t="shared" si="24"/>
        <v>207.31491303111369</v>
      </c>
      <c r="I649" s="35">
        <f t="shared" si="25"/>
        <v>134.75469347022391</v>
      </c>
      <c r="J649" s="31">
        <f>(E649*(F649+G649)*(1+(SUM('Cadastro Institucional'!D$3:D$4))))</f>
        <v>352.4353521528933</v>
      </c>
    </row>
    <row r="650" spans="1:10" ht="26.4" customHeight="1" x14ac:dyDescent="0.25">
      <c r="A650" s="76" t="s">
        <v>83</v>
      </c>
      <c r="B650" s="33" t="s">
        <v>1267</v>
      </c>
      <c r="C650" s="61" t="s">
        <v>1268</v>
      </c>
      <c r="D650" s="33" t="s">
        <v>125</v>
      </c>
      <c r="E650" s="34">
        <v>2</v>
      </c>
      <c r="F650" s="35">
        <v>125.12536615864551</v>
      </c>
      <c r="G650" s="35">
        <v>87.587756311051876</v>
      </c>
      <c r="H650" s="35">
        <f t="shared" si="24"/>
        <v>250.25073231729101</v>
      </c>
      <c r="I650" s="35">
        <f t="shared" si="25"/>
        <v>162.66297600623915</v>
      </c>
      <c r="J650" s="31">
        <f>(E650*(F650+G650)*(1+(SUM('Cadastro Institucional'!D$3:D$4))))</f>
        <v>425.42624493939479</v>
      </c>
    </row>
    <row r="651" spans="1:10" ht="26.4" customHeight="1" x14ac:dyDescent="0.25">
      <c r="A651" s="76" t="s">
        <v>83</v>
      </c>
      <c r="B651" s="33" t="s">
        <v>1269</v>
      </c>
      <c r="C651" s="61" t="s">
        <v>1270</v>
      </c>
      <c r="D651" s="33" t="s">
        <v>125</v>
      </c>
      <c r="E651" s="34">
        <v>5</v>
      </c>
      <c r="F651" s="35">
        <v>125.12536615864551</v>
      </c>
      <c r="G651" s="35">
        <v>87.587756311051876</v>
      </c>
      <c r="H651" s="35">
        <f t="shared" si="24"/>
        <v>625.62683079322755</v>
      </c>
      <c r="I651" s="35">
        <f t="shared" si="25"/>
        <v>406.6574400155979</v>
      </c>
      <c r="J651" s="31">
        <f>(E651*(F651+G651)*(1+(SUM('Cadastro Institucional'!D$3:D$4))))</f>
        <v>1063.5656123484869</v>
      </c>
    </row>
    <row r="652" spans="1:10" ht="26.4" customHeight="1" x14ac:dyDescent="0.25">
      <c r="A652" s="76" t="s">
        <v>83</v>
      </c>
      <c r="B652" s="33" t="s">
        <v>1271</v>
      </c>
      <c r="C652" s="61" t="s">
        <v>1272</v>
      </c>
      <c r="D652" s="33" t="s">
        <v>125</v>
      </c>
      <c r="E652" s="34">
        <v>2</v>
      </c>
      <c r="F652" s="35">
        <v>125.12536615864551</v>
      </c>
      <c r="G652" s="35">
        <v>87.587756311051876</v>
      </c>
      <c r="H652" s="35">
        <f t="shared" si="24"/>
        <v>250.25073231729101</v>
      </c>
      <c r="I652" s="35">
        <f t="shared" si="25"/>
        <v>162.66297600623915</v>
      </c>
      <c r="J652" s="31">
        <f>(E652*(F652+G652)*(1+(SUM('Cadastro Institucional'!D$3:D$4))))</f>
        <v>425.42624493939479</v>
      </c>
    </row>
    <row r="653" spans="1:10" ht="26.4" customHeight="1" x14ac:dyDescent="0.25">
      <c r="A653" s="76" t="s">
        <v>83</v>
      </c>
      <c r="B653" s="33" t="s">
        <v>1273</v>
      </c>
      <c r="C653" s="61" t="s">
        <v>1274</v>
      </c>
      <c r="D653" s="33" t="s">
        <v>125</v>
      </c>
      <c r="E653" s="34">
        <v>42</v>
      </c>
      <c r="F653" s="35">
        <v>7.6537042053039244</v>
      </c>
      <c r="G653" s="35">
        <v>5.3575929437127474</v>
      </c>
      <c r="H653" s="35">
        <f t="shared" si="24"/>
        <v>321.45557662276485</v>
      </c>
      <c r="I653" s="35">
        <f t="shared" si="25"/>
        <v>208.94612480479717</v>
      </c>
      <c r="J653" s="31">
        <f>(E653*(F653+G653)*(1+(SUM('Cadastro Institucional'!D$3:D$4))))</f>
        <v>546.47448025870017</v>
      </c>
    </row>
    <row r="654" spans="1:10" ht="26.4" customHeight="1" x14ac:dyDescent="0.25">
      <c r="A654" s="76" t="s">
        <v>83</v>
      </c>
      <c r="B654" s="33" t="s">
        <v>1275</v>
      </c>
      <c r="C654" s="61" t="s">
        <v>1276</v>
      </c>
      <c r="D654" s="33" t="s">
        <v>125</v>
      </c>
      <c r="E654" s="34">
        <v>1</v>
      </c>
      <c r="F654" s="35">
        <v>12.776262137987651</v>
      </c>
      <c r="G654" s="35">
        <v>8.9433834965913537</v>
      </c>
      <c r="H654" s="35">
        <f t="shared" si="24"/>
        <v>12.776262137987651</v>
      </c>
      <c r="I654" s="35">
        <f t="shared" si="25"/>
        <v>8.3045703896919729</v>
      </c>
      <c r="J654" s="31">
        <f>(E654*(F654+G654)*(1+(SUM('Cadastro Institucional'!D$3:D$4))))</f>
        <v>21.719645634579003</v>
      </c>
    </row>
    <row r="655" spans="1:10" ht="26.4" customHeight="1" x14ac:dyDescent="0.25">
      <c r="A655" s="76" t="s">
        <v>83</v>
      </c>
      <c r="B655" s="33" t="s">
        <v>1277</v>
      </c>
      <c r="C655" s="61" t="s">
        <v>1278</v>
      </c>
      <c r="D655" s="33" t="s">
        <v>125</v>
      </c>
      <c r="E655" s="34">
        <v>1</v>
      </c>
      <c r="F655" s="35">
        <v>45.138775195060141</v>
      </c>
      <c r="G655" s="35">
        <v>31.597142636542099</v>
      </c>
      <c r="H655" s="35">
        <f t="shared" si="24"/>
        <v>45.138775195060141</v>
      </c>
      <c r="I655" s="35">
        <f t="shared" si="25"/>
        <v>29.340203876789094</v>
      </c>
      <c r="J655" s="31">
        <f>(E655*(F655+G655)*(1+(SUM('Cadastro Institucional'!D$3:D$4))))</f>
        <v>76.735917831602237</v>
      </c>
    </row>
    <row r="656" spans="1:10" ht="26.4" customHeight="1" x14ac:dyDescent="0.25">
      <c r="A656" s="76" t="s">
        <v>83</v>
      </c>
      <c r="B656" s="33" t="s">
        <v>1279</v>
      </c>
      <c r="C656" s="61" t="s">
        <v>783</v>
      </c>
      <c r="D656" s="33" t="s">
        <v>125</v>
      </c>
      <c r="E656" s="34">
        <v>21</v>
      </c>
      <c r="F656" s="35">
        <v>64.122372239711609</v>
      </c>
      <c r="G656" s="35">
        <v>44.885660567798134</v>
      </c>
      <c r="H656" s="35">
        <f t="shared" si="24"/>
        <v>1346.5698170339438</v>
      </c>
      <c r="I656" s="35">
        <f t="shared" si="25"/>
        <v>875.27038107206351</v>
      </c>
      <c r="J656" s="31">
        <f>(E656*(F656+G656)*(1+(SUM('Cadastro Institucional'!D$3:D$4))))</f>
        <v>2289.1686889577049</v>
      </c>
    </row>
    <row r="657" spans="1:10" ht="26.4" customHeight="1" x14ac:dyDescent="0.25">
      <c r="A657" s="76" t="s">
        <v>83</v>
      </c>
      <c r="B657" s="33" t="s">
        <v>1280</v>
      </c>
      <c r="C657" s="61" t="s">
        <v>1281</v>
      </c>
      <c r="D657" s="33" t="s">
        <v>125</v>
      </c>
      <c r="E657" s="34">
        <v>1</v>
      </c>
      <c r="F657" s="35">
        <v>92.567635112967125</v>
      </c>
      <c r="G657" s="35">
        <v>64.797344579076977</v>
      </c>
      <c r="H657" s="35">
        <f t="shared" si="24"/>
        <v>92.567635112967125</v>
      </c>
      <c r="I657" s="35">
        <f t="shared" si="25"/>
        <v>60.168962823428636</v>
      </c>
      <c r="J657" s="31">
        <f>(E657*(F657+G657)*(1+(SUM('Cadastro Institucional'!D$3:D$4))))</f>
        <v>157.3649796920441</v>
      </c>
    </row>
    <row r="658" spans="1:10" ht="26.4" customHeight="1" x14ac:dyDescent="0.25">
      <c r="A658" s="76" t="s">
        <v>83</v>
      </c>
      <c r="B658" s="33" t="s">
        <v>1282</v>
      </c>
      <c r="C658" s="61" t="s">
        <v>1283</v>
      </c>
      <c r="D658" s="33" t="s">
        <v>125</v>
      </c>
      <c r="E658" s="34">
        <v>15</v>
      </c>
      <c r="F658" s="35">
        <v>147.22834152407469</v>
      </c>
      <c r="G658" s="35">
        <v>103.05983906685231</v>
      </c>
      <c r="H658" s="35">
        <f t="shared" si="24"/>
        <v>2208.4251228611206</v>
      </c>
      <c r="I658" s="35">
        <f t="shared" si="25"/>
        <v>1435.4763298597284</v>
      </c>
      <c r="J658" s="31">
        <f>(E658*(F658+G658)*(1+(SUM('Cadastro Institucional'!D$3:D$4))))</f>
        <v>3754.3227088639051</v>
      </c>
    </row>
    <row r="659" spans="1:10" ht="26.4" customHeight="1" x14ac:dyDescent="0.25">
      <c r="A659" s="76" t="s">
        <v>83</v>
      </c>
      <c r="B659" s="33" t="s">
        <v>1284</v>
      </c>
      <c r="C659" s="61" t="s">
        <v>1285</v>
      </c>
      <c r="D659" s="33" t="s">
        <v>125</v>
      </c>
      <c r="E659" s="34">
        <v>29</v>
      </c>
      <c r="F659" s="35">
        <v>51.004622209092673</v>
      </c>
      <c r="G659" s="35">
        <v>35.703235546364873</v>
      </c>
      <c r="H659" s="35">
        <f t="shared" si="24"/>
        <v>1479.1340440636875</v>
      </c>
      <c r="I659" s="35">
        <f t="shared" si="25"/>
        <v>961.43712864139695</v>
      </c>
      <c r="J659" s="31">
        <f>(E659*(F659+G659)*(1+(SUM('Cadastro Institucional'!D$3:D$4))))</f>
        <v>2514.527874908269</v>
      </c>
    </row>
    <row r="660" spans="1:10" ht="26.4" customHeight="1" x14ac:dyDescent="0.25">
      <c r="A660" s="76" t="s">
        <v>83</v>
      </c>
      <c r="B660" s="33" t="s">
        <v>1286</v>
      </c>
      <c r="C660" s="61" t="s">
        <v>1287</v>
      </c>
      <c r="D660" s="33" t="s">
        <v>125</v>
      </c>
      <c r="E660" s="34">
        <v>1</v>
      </c>
      <c r="F660" s="35">
        <v>52.506016480473619</v>
      </c>
      <c r="G660" s="35">
        <v>36.754211536331532</v>
      </c>
      <c r="H660" s="35">
        <f t="shared" si="24"/>
        <v>52.506016480473619</v>
      </c>
      <c r="I660" s="35">
        <f t="shared" si="25"/>
        <v>34.128910712307857</v>
      </c>
      <c r="J660" s="31">
        <f>(E660*(F660+G660)*(1+(SUM('Cadastro Institucional'!D$3:D$4))))</f>
        <v>89.260228016805144</v>
      </c>
    </row>
    <row r="661" spans="1:10" ht="26.4" customHeight="1" x14ac:dyDescent="0.25">
      <c r="A661" s="76" t="s">
        <v>83</v>
      </c>
      <c r="B661" s="33" t="s">
        <v>1288</v>
      </c>
      <c r="C661" s="61" t="s">
        <v>1289</v>
      </c>
      <c r="D661" s="33" t="s">
        <v>125</v>
      </c>
      <c r="E661" s="34">
        <v>1</v>
      </c>
      <c r="F661" s="35">
        <v>143.05912528621809</v>
      </c>
      <c r="G661" s="35">
        <v>100.14138770035269</v>
      </c>
      <c r="H661" s="35">
        <f t="shared" si="24"/>
        <v>143.05912528621809</v>
      </c>
      <c r="I661" s="35">
        <f t="shared" si="25"/>
        <v>92.988431436041765</v>
      </c>
      <c r="J661" s="31">
        <f>(E661*(F661+G661)*(1+(SUM('Cadastro Institucional'!D$3:D$4))))</f>
        <v>243.2005129865708</v>
      </c>
    </row>
    <row r="662" spans="1:10" ht="26.4" customHeight="1" x14ac:dyDescent="0.25">
      <c r="A662" s="76" t="s">
        <v>83</v>
      </c>
      <c r="B662" s="33" t="s">
        <v>1290</v>
      </c>
      <c r="C662" s="61" t="s">
        <v>1291</v>
      </c>
      <c r="D662" s="33" t="s">
        <v>125</v>
      </c>
      <c r="E662" s="34">
        <v>1</v>
      </c>
      <c r="F662" s="35">
        <v>280.72433719728087</v>
      </c>
      <c r="G662" s="31">
        <v>196.5070360380966</v>
      </c>
      <c r="H662" s="31">
        <f t="shared" si="24"/>
        <v>280.72433719728087</v>
      </c>
      <c r="I662" s="31">
        <f t="shared" si="25"/>
        <v>182.47081917823257</v>
      </c>
      <c r="J662" s="31">
        <f>(E662*(F662+G662)*(1+(SUM('Cadastro Institucional'!D$3:D$4))))</f>
        <v>477.23137323537748</v>
      </c>
    </row>
    <row r="663" spans="1:10" ht="26.4" customHeight="1" x14ac:dyDescent="0.25">
      <c r="A663" s="76" t="s">
        <v>83</v>
      </c>
      <c r="B663" s="33" t="s">
        <v>1292</v>
      </c>
      <c r="C663" s="61" t="s">
        <v>1293</v>
      </c>
      <c r="D663" s="33" t="s">
        <v>125</v>
      </c>
      <c r="E663" s="34">
        <v>15</v>
      </c>
      <c r="F663" s="35">
        <v>389.34772600666702</v>
      </c>
      <c r="G663" s="35">
        <v>272.54340820466678</v>
      </c>
      <c r="H663" s="35">
        <f t="shared" si="24"/>
        <v>5840.2158901000057</v>
      </c>
      <c r="I663" s="35">
        <f t="shared" si="25"/>
        <v>3796.140328565004</v>
      </c>
      <c r="J663" s="31">
        <f>(E663*(F663+G663)*(1+(SUM('Cadastro Institucional'!D$3:D$4))))</f>
        <v>9928.3670131700073</v>
      </c>
    </row>
    <row r="664" spans="1:10" ht="26.4" customHeight="1" x14ac:dyDescent="0.25">
      <c r="A664" s="76" t="s">
        <v>83</v>
      </c>
      <c r="B664" s="33" t="s">
        <v>1294</v>
      </c>
      <c r="C664" s="61" t="s">
        <v>1295</v>
      </c>
      <c r="D664" s="33" t="s">
        <v>125</v>
      </c>
      <c r="E664" s="34">
        <v>2</v>
      </c>
      <c r="F664" s="35">
        <v>57.795689360719606</v>
      </c>
      <c r="G664" s="35">
        <v>40.456982552503717</v>
      </c>
      <c r="H664" s="35">
        <f t="shared" si="24"/>
        <v>115.59137872143921</v>
      </c>
      <c r="I664" s="35">
        <f t="shared" si="25"/>
        <v>75.134396168935496</v>
      </c>
      <c r="J664" s="31">
        <f>(E664*(F664+G664)*(1+(SUM('Cadastro Institucional'!D$3:D$4))))</f>
        <v>196.50534382644665</v>
      </c>
    </row>
    <row r="665" spans="1:10" ht="26.4" customHeight="1" x14ac:dyDescent="0.25">
      <c r="A665" s="76" t="s">
        <v>83</v>
      </c>
      <c r="B665" s="33" t="s">
        <v>1296</v>
      </c>
      <c r="C665" s="61" t="s">
        <v>1297</v>
      </c>
      <c r="D665" s="33" t="s">
        <v>125</v>
      </c>
      <c r="E665" s="34">
        <v>12</v>
      </c>
      <c r="F665" s="35">
        <v>156.7354658857968</v>
      </c>
      <c r="G665" s="35">
        <v>109.71482612005769</v>
      </c>
      <c r="H665" s="35">
        <f t="shared" si="24"/>
        <v>1880.8255906295617</v>
      </c>
      <c r="I665" s="35">
        <f t="shared" si="25"/>
        <v>1222.5366339092152</v>
      </c>
      <c r="J665" s="31">
        <f>(E665*(F665+G665)*(1+(SUM('Cadastro Institucional'!D$3:D$4))))</f>
        <v>3197.4035040702543</v>
      </c>
    </row>
    <row r="666" spans="1:10" ht="26.4" customHeight="1" x14ac:dyDescent="0.25">
      <c r="A666" s="76" t="s">
        <v>83</v>
      </c>
      <c r="B666" s="33" t="s">
        <v>1298</v>
      </c>
      <c r="C666" s="61" t="s">
        <v>1299</v>
      </c>
      <c r="D666" s="33" t="s">
        <v>181</v>
      </c>
      <c r="E666" s="34">
        <v>18</v>
      </c>
      <c r="F666" s="35">
        <v>9.3860462528358646</v>
      </c>
      <c r="G666" s="35">
        <v>6.5702323769851052</v>
      </c>
      <c r="H666" s="35">
        <f t="shared" si="24"/>
        <v>168.94883255104557</v>
      </c>
      <c r="I666" s="35">
        <f t="shared" si="25"/>
        <v>109.81674115817962</v>
      </c>
      <c r="J666" s="31">
        <f>(E666*(F666+G666)*(1+(SUM('Cadastro Institucional'!D$3:D$4))))</f>
        <v>287.21301533677746</v>
      </c>
    </row>
    <row r="667" spans="1:10" ht="26.4" customHeight="1" x14ac:dyDescent="0.25">
      <c r="A667" s="76" t="s">
        <v>83</v>
      </c>
      <c r="B667" s="33" t="s">
        <v>1300</v>
      </c>
      <c r="C667" s="61" t="s">
        <v>943</v>
      </c>
      <c r="D667" s="33" t="s">
        <v>125</v>
      </c>
      <c r="E667" s="34">
        <v>15</v>
      </c>
      <c r="F667" s="35">
        <v>5.3258826373359378</v>
      </c>
      <c r="G667" s="35">
        <v>3.7281178461351558</v>
      </c>
      <c r="H667" s="35">
        <f t="shared" si="24"/>
        <v>79.888239560039068</v>
      </c>
      <c r="I667" s="35">
        <f t="shared" si="25"/>
        <v>51.927355714025396</v>
      </c>
      <c r="J667" s="31">
        <f>(E667*(F667+G667)*(1+(SUM('Cadastro Institucional'!D$3:D$4))))</f>
        <v>135.81000725206638</v>
      </c>
    </row>
    <row r="668" spans="1:10" ht="26.4" customHeight="1" x14ac:dyDescent="0.25">
      <c r="A668" s="76" t="s">
        <v>83</v>
      </c>
      <c r="B668" s="33" t="s">
        <v>1301</v>
      </c>
      <c r="C668" s="61" t="s">
        <v>1302</v>
      </c>
      <c r="D668" s="33" t="s">
        <v>1303</v>
      </c>
      <c r="E668" s="34">
        <v>13</v>
      </c>
      <c r="F668" s="35">
        <v>18.081700311942999</v>
      </c>
      <c r="G668" s="35">
        <v>12.6571902183601</v>
      </c>
      <c r="H668" s="35">
        <f t="shared" si="24"/>
        <v>235.062104055259</v>
      </c>
      <c r="I668" s="35">
        <f t="shared" si="25"/>
        <v>152.79036763591836</v>
      </c>
      <c r="J668" s="31">
        <f>(E668*(F668+G668)*(1+(SUM('Cadastro Institucional'!D$3:D$4))))</f>
        <v>399.60557689394028</v>
      </c>
    </row>
    <row r="669" spans="1:10" ht="26.4" customHeight="1" x14ac:dyDescent="0.25">
      <c r="A669" s="76" t="s">
        <v>83</v>
      </c>
      <c r="B669" s="33" t="s">
        <v>1304</v>
      </c>
      <c r="C669" s="61" t="s">
        <v>1305</v>
      </c>
      <c r="D669" s="33" t="s">
        <v>1306</v>
      </c>
      <c r="E669" s="34">
        <v>3</v>
      </c>
      <c r="F669" s="35">
        <v>312.32027811537898</v>
      </c>
      <c r="G669" s="35">
        <v>218.6241946807653</v>
      </c>
      <c r="H669" s="35">
        <f t="shared" si="24"/>
        <v>936.96083434613695</v>
      </c>
      <c r="I669" s="35">
        <f t="shared" si="25"/>
        <v>609.02454232498906</v>
      </c>
      <c r="J669" s="31">
        <f>(E669*(F669+G669)*(1+(SUM('Cadastro Institucional'!D$3:D$4))))</f>
        <v>1592.8334183884328</v>
      </c>
    </row>
    <row r="670" spans="1:10" ht="26.4" customHeight="1" x14ac:dyDescent="0.25">
      <c r="A670" s="76" t="s">
        <v>83</v>
      </c>
      <c r="B670" s="33" t="s">
        <v>1307</v>
      </c>
      <c r="C670" s="61" t="s">
        <v>1308</v>
      </c>
      <c r="D670" s="33" t="s">
        <v>1306</v>
      </c>
      <c r="E670" s="34">
        <v>3</v>
      </c>
      <c r="F670" s="35">
        <v>230.13073124291091</v>
      </c>
      <c r="G670" s="35">
        <v>161.09151187003761</v>
      </c>
      <c r="H670" s="35">
        <f t="shared" si="24"/>
        <v>690.39219372873276</v>
      </c>
      <c r="I670" s="35">
        <f t="shared" si="25"/>
        <v>448.7549259236763</v>
      </c>
      <c r="J670" s="31">
        <f>(E670*(F670+G670)*(1+(SUM('Cadastro Institucional'!D$3:D$4))))</f>
        <v>1173.6667293388455</v>
      </c>
    </row>
    <row r="671" spans="1:10" ht="26.4" customHeight="1" x14ac:dyDescent="0.25">
      <c r="A671" s="76" t="s">
        <v>83</v>
      </c>
      <c r="B671" s="33" t="s">
        <v>1309</v>
      </c>
      <c r="C671" s="61" t="s">
        <v>1310</v>
      </c>
      <c r="D671" s="33" t="s">
        <v>1306</v>
      </c>
      <c r="E671" s="34">
        <v>2</v>
      </c>
      <c r="F671" s="35">
        <v>278.12942661643228</v>
      </c>
      <c r="G671" s="35">
        <v>194.69059863150261</v>
      </c>
      <c r="H671" s="35">
        <f t="shared" si="24"/>
        <v>556.25885323286457</v>
      </c>
      <c r="I671" s="35">
        <f t="shared" si="25"/>
        <v>361.56825460136196</v>
      </c>
      <c r="J671" s="31">
        <f>(E671*(F671+G671)*(1+(SUM('Cadastro Institucional'!D$3:D$4))))</f>
        <v>945.64005049586979</v>
      </c>
    </row>
    <row r="672" spans="1:10" ht="26.4" customHeight="1" x14ac:dyDescent="0.25">
      <c r="A672" s="76" t="s">
        <v>83</v>
      </c>
      <c r="B672" s="33" t="s">
        <v>1311</v>
      </c>
      <c r="C672" s="61" t="s">
        <v>1312</v>
      </c>
      <c r="D672" s="33" t="s">
        <v>954</v>
      </c>
      <c r="E672" s="34">
        <v>2</v>
      </c>
      <c r="F672" s="35">
        <v>354.23694702033782</v>
      </c>
      <c r="G672" s="35">
        <v>247.96586291423651</v>
      </c>
      <c r="H672" s="35">
        <f t="shared" si="24"/>
        <v>708.47389404067565</v>
      </c>
      <c r="I672" s="35">
        <f t="shared" si="25"/>
        <v>460.50803112643916</v>
      </c>
      <c r="J672" s="31">
        <f>(E672*(F672+G672)*(1+(SUM('Cadastro Institucional'!D$3:D$4))))</f>
        <v>1204.4056198691487</v>
      </c>
    </row>
    <row r="673" spans="1:10" ht="26.4" customHeight="1" x14ac:dyDescent="0.25">
      <c r="A673" s="76" t="s">
        <v>83</v>
      </c>
      <c r="B673" s="33" t="s">
        <v>1313</v>
      </c>
      <c r="C673" s="61" t="s">
        <v>1314</v>
      </c>
      <c r="D673" s="33" t="s">
        <v>125</v>
      </c>
      <c r="E673" s="34">
        <v>48</v>
      </c>
      <c r="F673" s="35">
        <v>2.4656864061740449</v>
      </c>
      <c r="G673" s="35">
        <v>1.7259804843218309</v>
      </c>
      <c r="H673" s="35">
        <f t="shared" si="24"/>
        <v>118.35294749635415</v>
      </c>
      <c r="I673" s="35">
        <f t="shared" si="25"/>
        <v>76.929415872630202</v>
      </c>
      <c r="J673" s="31">
        <f>(E673*(F673+G673)*(1+(SUM('Cadastro Institucional'!D$3:D$4))))</f>
        <v>201.20001074380204</v>
      </c>
    </row>
    <row r="674" spans="1:10" ht="26.4" customHeight="1" x14ac:dyDescent="0.25">
      <c r="A674" s="76" t="s">
        <v>83</v>
      </c>
      <c r="B674" s="33" t="s">
        <v>1315</v>
      </c>
      <c r="C674" s="61" t="s">
        <v>1316</v>
      </c>
      <c r="D674" s="33" t="s">
        <v>125</v>
      </c>
      <c r="E674" s="34">
        <v>162</v>
      </c>
      <c r="F674" s="35">
        <v>2.827320412412905</v>
      </c>
      <c r="G674" s="35">
        <v>1.979124288689033</v>
      </c>
      <c r="H674" s="35">
        <f t="shared" si="24"/>
        <v>458.0259068108906</v>
      </c>
      <c r="I674" s="35">
        <f t="shared" si="25"/>
        <v>297.71683942707892</v>
      </c>
      <c r="J674" s="31">
        <f>(E674*(F674+G674)*(1+(SUM('Cadastro Institucional'!D$3:D$4))))</f>
        <v>778.64404157851402</v>
      </c>
    </row>
    <row r="675" spans="1:10" ht="26.4" customHeight="1" x14ac:dyDescent="0.25">
      <c r="A675" s="76" t="s">
        <v>83</v>
      </c>
      <c r="B675" s="33" t="s">
        <v>1317</v>
      </c>
      <c r="C675" s="61" t="s">
        <v>1318</v>
      </c>
      <c r="D675" s="33" t="s">
        <v>125</v>
      </c>
      <c r="E675" s="34">
        <v>79</v>
      </c>
      <c r="F675" s="35">
        <v>4.0272877967509402</v>
      </c>
      <c r="G675" s="35">
        <v>2.8191014577256581</v>
      </c>
      <c r="H675" s="35">
        <f t="shared" si="24"/>
        <v>318.15573594332426</v>
      </c>
      <c r="I675" s="35">
        <f t="shared" si="25"/>
        <v>206.80122836316079</v>
      </c>
      <c r="J675" s="31">
        <f>(E675*(F675+G675)*(1+(SUM('Cadastro Institucional'!D$3:D$4))))</f>
        <v>540.86475110365132</v>
      </c>
    </row>
    <row r="676" spans="1:10" ht="26.4" customHeight="1" x14ac:dyDescent="0.25">
      <c r="A676" s="76" t="s">
        <v>83</v>
      </c>
      <c r="B676" s="33" t="s">
        <v>1319</v>
      </c>
      <c r="C676" s="61" t="s">
        <v>1320</v>
      </c>
      <c r="D676" s="33" t="s">
        <v>125</v>
      </c>
      <c r="E676" s="34">
        <v>18</v>
      </c>
      <c r="F676" s="35">
        <v>5.1779414529654941</v>
      </c>
      <c r="G676" s="35">
        <v>3.6245590170758462</v>
      </c>
      <c r="H676" s="35">
        <f t="shared" si="24"/>
        <v>93.202946153378889</v>
      </c>
      <c r="I676" s="35">
        <f t="shared" si="25"/>
        <v>60.581914999696281</v>
      </c>
      <c r="J676" s="31">
        <f>(E676*(F676+G676)*(1+(SUM('Cadastro Institucional'!D$3:D$4))))</f>
        <v>158.44500846074413</v>
      </c>
    </row>
    <row r="677" spans="1:10" ht="26.4" customHeight="1" x14ac:dyDescent="0.25">
      <c r="A677" s="76" t="s">
        <v>83</v>
      </c>
      <c r="B677" s="33" t="s">
        <v>1321</v>
      </c>
      <c r="C677" s="61" t="s">
        <v>1322</v>
      </c>
      <c r="D677" s="33" t="s">
        <v>125</v>
      </c>
      <c r="E677" s="34">
        <v>15</v>
      </c>
      <c r="F677" s="35">
        <v>6.6573532966699211</v>
      </c>
      <c r="G677" s="35">
        <v>4.6601473076689448</v>
      </c>
      <c r="H677" s="35">
        <f t="shared" si="24"/>
        <v>99.860299450048814</v>
      </c>
      <c r="I677" s="35">
        <f t="shared" si="25"/>
        <v>64.90919464253173</v>
      </c>
      <c r="J677" s="31">
        <f>(E677*(F677+G677)*(1+(SUM('Cadastro Institucional'!D$3:D$4))))</f>
        <v>169.76250906508298</v>
      </c>
    </row>
    <row r="678" spans="1:10" ht="26.4" customHeight="1" x14ac:dyDescent="0.25">
      <c r="A678" s="76" t="s">
        <v>83</v>
      </c>
      <c r="B678" s="33" t="s">
        <v>1323</v>
      </c>
      <c r="C678" s="61" t="s">
        <v>1324</v>
      </c>
      <c r="D678" s="33" t="s">
        <v>125</v>
      </c>
      <c r="E678" s="34">
        <v>64</v>
      </c>
      <c r="F678" s="35">
        <v>8.6299024216091578</v>
      </c>
      <c r="G678" s="31">
        <v>6.0409316951264103</v>
      </c>
      <c r="H678" s="31">
        <f t="shared" si="24"/>
        <v>552.3137549829861</v>
      </c>
      <c r="I678" s="31">
        <f t="shared" si="25"/>
        <v>359.00394073894097</v>
      </c>
      <c r="J678" s="31">
        <f>(E678*(F678+G678)*(1+(SUM('Cadastro Institucional'!D$3:D$4))))</f>
        <v>938.93338347107635</v>
      </c>
    </row>
    <row r="679" spans="1:10" ht="26.4" customHeight="1" x14ac:dyDescent="0.25">
      <c r="A679" s="76" t="s">
        <v>83</v>
      </c>
      <c r="B679" s="33" t="s">
        <v>1325</v>
      </c>
      <c r="C679" s="61" t="s">
        <v>1326</v>
      </c>
      <c r="D679" s="33" t="s">
        <v>125</v>
      </c>
      <c r="E679" s="34">
        <v>6</v>
      </c>
      <c r="F679" s="35">
        <v>11.17777837465567</v>
      </c>
      <c r="G679" s="35">
        <v>7.8244448622589688</v>
      </c>
      <c r="H679" s="35">
        <f t="shared" si="24"/>
        <v>67.066670247934013</v>
      </c>
      <c r="I679" s="35">
        <f t="shared" si="25"/>
        <v>43.593335661157113</v>
      </c>
      <c r="J679" s="31">
        <f>(E679*(F679+G679)*(1+(SUM('Cadastro Institucional'!D$3:D$4))))</f>
        <v>114.01333942148783</v>
      </c>
    </row>
    <row r="680" spans="1:10" ht="26.4" customHeight="1" x14ac:dyDescent="0.25">
      <c r="A680" s="76" t="s">
        <v>83</v>
      </c>
      <c r="B680" s="33" t="s">
        <v>1327</v>
      </c>
      <c r="C680" s="61" t="s">
        <v>1328</v>
      </c>
      <c r="D680" s="33" t="s">
        <v>125</v>
      </c>
      <c r="E680" s="34">
        <v>44</v>
      </c>
      <c r="F680" s="35">
        <v>14.547549796426861</v>
      </c>
      <c r="G680" s="35">
        <v>10.1832848574988</v>
      </c>
      <c r="H680" s="35">
        <f t="shared" si="24"/>
        <v>640.09219104278191</v>
      </c>
      <c r="I680" s="35">
        <f t="shared" si="25"/>
        <v>416.05992417780823</v>
      </c>
      <c r="J680" s="31">
        <f>(E680*(F680+G680)*(1+(SUM('Cadastro Institucional'!D$3:D$4))))</f>
        <v>1088.1567247727291</v>
      </c>
    </row>
    <row r="681" spans="1:10" ht="26.4" customHeight="1" x14ac:dyDescent="0.25">
      <c r="A681" s="76" t="s">
        <v>83</v>
      </c>
      <c r="B681" s="33" t="s">
        <v>1329</v>
      </c>
      <c r="C681" s="61" t="s">
        <v>1330</v>
      </c>
      <c r="D681" s="33" t="s">
        <v>125</v>
      </c>
      <c r="E681" s="34">
        <v>436</v>
      </c>
      <c r="F681" s="35">
        <v>10.27369335905852</v>
      </c>
      <c r="G681" s="35">
        <v>7.1915853513409642</v>
      </c>
      <c r="H681" s="35">
        <f t="shared" si="24"/>
        <v>4479.3303045495149</v>
      </c>
      <c r="I681" s="35">
        <f t="shared" si="25"/>
        <v>2911.5646979571848</v>
      </c>
      <c r="J681" s="31">
        <f>(E681*(F681+G681)*(1+(SUM('Cadastro Institucional'!D$3:D$4))))</f>
        <v>7614.8615177341753</v>
      </c>
    </row>
    <row r="682" spans="1:10" ht="26.4" customHeight="1" x14ac:dyDescent="0.25">
      <c r="A682" s="76" t="s">
        <v>83</v>
      </c>
      <c r="B682" s="33" t="s">
        <v>1331</v>
      </c>
      <c r="C682" s="61" t="s">
        <v>139</v>
      </c>
      <c r="D682" s="33" t="s">
        <v>125</v>
      </c>
      <c r="E682" s="34">
        <v>436</v>
      </c>
      <c r="F682" s="35">
        <v>1.430098115580946</v>
      </c>
      <c r="G682" s="35">
        <v>1.001068680906662</v>
      </c>
      <c r="H682" s="35">
        <f t="shared" si="24"/>
        <v>623.52277839329247</v>
      </c>
      <c r="I682" s="35">
        <f t="shared" si="25"/>
        <v>405.28980595564013</v>
      </c>
      <c r="J682" s="31">
        <f>(E682*(F682+G682)*(1+(SUM('Cadastro Institucional'!D$3:D$4))))</f>
        <v>1059.9887232685971</v>
      </c>
    </row>
    <row r="683" spans="1:10" ht="26.4" customHeight="1" x14ac:dyDescent="0.25">
      <c r="A683" s="76" t="s">
        <v>83</v>
      </c>
      <c r="B683" s="33" t="s">
        <v>1332</v>
      </c>
      <c r="C683" s="61" t="s">
        <v>287</v>
      </c>
      <c r="D683" s="33" t="s">
        <v>125</v>
      </c>
      <c r="E683" s="34">
        <v>1744</v>
      </c>
      <c r="F683" s="35">
        <v>0.23013073124291089</v>
      </c>
      <c r="G683" s="35">
        <v>0.16109151187003759</v>
      </c>
      <c r="H683" s="35">
        <f t="shared" si="24"/>
        <v>401.34799528763659</v>
      </c>
      <c r="I683" s="35">
        <f t="shared" si="25"/>
        <v>260.87619693696382</v>
      </c>
      <c r="J683" s="31">
        <f>(E683*(F683+G683)*(1+(SUM('Cadastro Institucional'!D$3:D$4))))</f>
        <v>682.29159198898219</v>
      </c>
    </row>
    <row r="684" spans="1:10" ht="26.4" customHeight="1" x14ac:dyDescent="0.25">
      <c r="A684" s="76" t="s">
        <v>83</v>
      </c>
      <c r="B684" s="33" t="s">
        <v>1333</v>
      </c>
      <c r="C684" s="61" t="s">
        <v>285</v>
      </c>
      <c r="D684" s="33" t="s">
        <v>152</v>
      </c>
      <c r="E684" s="34">
        <v>123</v>
      </c>
      <c r="F684" s="35">
        <v>5.60203951482743</v>
      </c>
      <c r="G684" s="35">
        <v>3.9214276603792011</v>
      </c>
      <c r="H684" s="35">
        <f t="shared" si="24"/>
        <v>689.05086032377392</v>
      </c>
      <c r="I684" s="35">
        <f t="shared" si="25"/>
        <v>447.88305921045304</v>
      </c>
      <c r="J684" s="31">
        <f>(E684*(F684+G684)*(1+(SUM('Cadastro Institucional'!D$3:D$4))))</f>
        <v>1171.3864625504157</v>
      </c>
    </row>
    <row r="685" spans="1:10" ht="26.4" customHeight="1" x14ac:dyDescent="0.25">
      <c r="A685" s="76" t="s">
        <v>83</v>
      </c>
      <c r="B685" s="33" t="s">
        <v>1334</v>
      </c>
      <c r="C685" s="61" t="s">
        <v>291</v>
      </c>
      <c r="D685" s="33" t="s">
        <v>152</v>
      </c>
      <c r="E685" s="34">
        <v>21</v>
      </c>
      <c r="F685" s="35">
        <v>36.820916998865727</v>
      </c>
      <c r="G685" s="35">
        <v>25.77464189920601</v>
      </c>
      <c r="H685" s="35">
        <f t="shared" si="24"/>
        <v>773.23925697618029</v>
      </c>
      <c r="I685" s="35">
        <f t="shared" si="25"/>
        <v>502.60551703451722</v>
      </c>
      <c r="J685" s="31">
        <f>(E685*(F685+G685)*(1+(SUM('Cadastro Institucional'!D$3:D$4))))</f>
        <v>1314.5067368595064</v>
      </c>
    </row>
    <row r="686" spans="1:10" ht="26.4" customHeight="1" x14ac:dyDescent="0.25">
      <c r="A686" s="76" t="s">
        <v>83</v>
      </c>
      <c r="B686" s="33" t="s">
        <v>1335</v>
      </c>
      <c r="C686" s="61" t="s">
        <v>283</v>
      </c>
      <c r="D686" s="33" t="s">
        <v>125</v>
      </c>
      <c r="E686" s="34">
        <v>96</v>
      </c>
      <c r="F686" s="35">
        <v>4.1916668904958758</v>
      </c>
      <c r="G686" s="35">
        <v>2.934166823347113</v>
      </c>
      <c r="H686" s="35">
        <f t="shared" si="24"/>
        <v>402.40002148760408</v>
      </c>
      <c r="I686" s="35">
        <f t="shared" si="25"/>
        <v>261.56001396694268</v>
      </c>
      <c r="J686" s="31">
        <f>(E686*(F686+G686)*(1+(SUM('Cadastro Institucional'!D$3:D$4))))</f>
        <v>684.08003652892694</v>
      </c>
    </row>
    <row r="687" spans="1:10" ht="26.4" customHeight="1" x14ac:dyDescent="0.25">
      <c r="A687" s="76" t="s">
        <v>83</v>
      </c>
      <c r="B687" s="33" t="s">
        <v>1336</v>
      </c>
      <c r="C687" s="61" t="s">
        <v>1337</v>
      </c>
      <c r="D687" s="33" t="s">
        <v>125</v>
      </c>
      <c r="E687" s="34">
        <v>32</v>
      </c>
      <c r="F687" s="35">
        <v>14.547549796426861</v>
      </c>
      <c r="G687" s="35">
        <v>10.1832848574988</v>
      </c>
      <c r="H687" s="35">
        <f t="shared" si="24"/>
        <v>465.52159348565954</v>
      </c>
      <c r="I687" s="35">
        <f t="shared" si="25"/>
        <v>302.58903576567872</v>
      </c>
      <c r="J687" s="31">
        <f>(E687*(F687+G687)*(1+(SUM('Cadastro Institucional'!D$3:D$4))))</f>
        <v>791.38670892562118</v>
      </c>
    </row>
    <row r="688" spans="1:10" ht="26.4" customHeight="1" x14ac:dyDescent="0.25">
      <c r="A688" s="76" t="s">
        <v>85</v>
      </c>
      <c r="B688" s="33" t="s">
        <v>1338</v>
      </c>
      <c r="C688" s="61" t="s">
        <v>1339</v>
      </c>
      <c r="D688" s="33" t="s">
        <v>120</v>
      </c>
      <c r="E688" s="34">
        <v>32</v>
      </c>
      <c r="F688" s="35">
        <v>205.06291944680811</v>
      </c>
      <c r="G688" s="35">
        <v>143.54404361276559</v>
      </c>
      <c r="H688" s="35">
        <f t="shared" si="24"/>
        <v>6562.0134222978595</v>
      </c>
      <c r="I688" s="35">
        <f t="shared" si="25"/>
        <v>4265.3087244936087</v>
      </c>
      <c r="J688" s="31">
        <f>(E688*(F688+G688)*(1+(SUM('Cadastro Institucional'!D$3:D$4))))</f>
        <v>11155.422817906358</v>
      </c>
    </row>
    <row r="689" spans="1:10" ht="26.4" customHeight="1" x14ac:dyDescent="0.25">
      <c r="A689" s="76" t="s">
        <v>85</v>
      </c>
      <c r="B689" s="33" t="s">
        <v>1340</v>
      </c>
      <c r="C689" s="61" t="s">
        <v>1341</v>
      </c>
      <c r="D689" s="33" t="s">
        <v>120</v>
      </c>
      <c r="E689" s="34">
        <v>7</v>
      </c>
      <c r="F689" s="35">
        <v>240.63455533321229</v>
      </c>
      <c r="G689" s="35">
        <v>168.44418873324861</v>
      </c>
      <c r="H689" s="35">
        <f t="shared" si="24"/>
        <v>1684.441887332486</v>
      </c>
      <c r="I689" s="35">
        <f t="shared" si="25"/>
        <v>1094.8872267661159</v>
      </c>
      <c r="J689" s="31">
        <f>(E689*(F689+G689)*(1+(SUM('Cadastro Institucional'!D$3:D$4))))</f>
        <v>2863.5512084652264</v>
      </c>
    </row>
    <row r="690" spans="1:10" ht="26.4" customHeight="1" x14ac:dyDescent="0.25">
      <c r="A690" s="76" t="s">
        <v>85</v>
      </c>
      <c r="B690" s="33" t="s">
        <v>1342</v>
      </c>
      <c r="C690" s="61" t="s">
        <v>1343</v>
      </c>
      <c r="D690" s="33" t="s">
        <v>120</v>
      </c>
      <c r="E690" s="34">
        <v>3</v>
      </c>
      <c r="F690" s="35">
        <v>347.49740417679538</v>
      </c>
      <c r="G690" s="35">
        <v>243.24818292375679</v>
      </c>
      <c r="H690" s="35">
        <f t="shared" si="24"/>
        <v>1042.492212530386</v>
      </c>
      <c r="I690" s="35">
        <f t="shared" si="25"/>
        <v>677.6199381447509</v>
      </c>
      <c r="J690" s="31">
        <f>(E690*(F690+G690)*(1+(SUM('Cadastro Institucional'!D$3:D$4))))</f>
        <v>1772.2367613016563</v>
      </c>
    </row>
    <row r="691" spans="1:10" ht="26.4" customHeight="1" x14ac:dyDescent="0.25">
      <c r="A691" s="76" t="s">
        <v>85</v>
      </c>
      <c r="B691" s="33" t="s">
        <v>1344</v>
      </c>
      <c r="C691" s="61" t="s">
        <v>1345</v>
      </c>
      <c r="D691" s="33" t="s">
        <v>120</v>
      </c>
      <c r="E691" s="34">
        <v>2</v>
      </c>
      <c r="F691" s="35">
        <v>601.71582043144542</v>
      </c>
      <c r="G691" s="35">
        <v>421.20107430201182</v>
      </c>
      <c r="H691" s="35">
        <f t="shared" si="24"/>
        <v>1203.4316408628908</v>
      </c>
      <c r="I691" s="35">
        <f t="shared" si="25"/>
        <v>782.23056656087908</v>
      </c>
      <c r="J691" s="31">
        <f>(E691*(F691+G691)*(1+(SUM('Cadastro Institucional'!D$3:D$4))))</f>
        <v>2045.8337894669144</v>
      </c>
    </row>
    <row r="692" spans="1:10" ht="26.4" customHeight="1" x14ac:dyDescent="0.25">
      <c r="A692" s="76" t="s">
        <v>85</v>
      </c>
      <c r="B692" s="33" t="s">
        <v>1346</v>
      </c>
      <c r="C692" s="61" t="s">
        <v>1347</v>
      </c>
      <c r="D692" s="33" t="s">
        <v>120</v>
      </c>
      <c r="E692" s="34">
        <v>11</v>
      </c>
      <c r="F692" s="35">
        <v>696.48861980590721</v>
      </c>
      <c r="G692" s="35">
        <v>487.54203386413502</v>
      </c>
      <c r="H692" s="35">
        <f t="shared" si="24"/>
        <v>7661.3748178649794</v>
      </c>
      <c r="I692" s="35">
        <f t="shared" si="25"/>
        <v>4979.8936316122372</v>
      </c>
      <c r="J692" s="31">
        <f>(E692*(F692+G692)*(1+(SUM('Cadastro Institucional'!D$3:D$4))))</f>
        <v>13024.337190370465</v>
      </c>
    </row>
    <row r="693" spans="1:10" x14ac:dyDescent="0.25">
      <c r="A693" s="76" t="s">
        <v>85</v>
      </c>
      <c r="B693" s="33" t="s">
        <v>1348</v>
      </c>
      <c r="C693" s="61" t="s">
        <v>1349</v>
      </c>
      <c r="D693" s="33" t="s">
        <v>125</v>
      </c>
      <c r="E693" s="34">
        <v>4</v>
      </c>
      <c r="F693" s="35">
        <v>19.133726511910591</v>
      </c>
      <c r="G693" s="35">
        <v>13.39360855833741</v>
      </c>
      <c r="H693" s="35">
        <f t="shared" si="24"/>
        <v>76.534906047642366</v>
      </c>
      <c r="I693" s="35">
        <f t="shared" si="25"/>
        <v>49.747688930967541</v>
      </c>
      <c r="J693" s="31">
        <f>(E693*(F693+G693)*(1+(SUM('Cadastro Institucional'!D$3:D$4))))</f>
        <v>130.109340280992</v>
      </c>
    </row>
    <row r="694" spans="1:10" x14ac:dyDescent="0.25">
      <c r="A694" s="76" t="s">
        <v>85</v>
      </c>
      <c r="B694" s="33" t="s">
        <v>1350</v>
      </c>
      <c r="C694" s="61" t="s">
        <v>1351</v>
      </c>
      <c r="D694" s="33" t="s">
        <v>125</v>
      </c>
      <c r="E694" s="34">
        <v>2</v>
      </c>
      <c r="F694" s="35">
        <v>61.658598063725613</v>
      </c>
      <c r="G694" s="31">
        <v>43.161018644607928</v>
      </c>
      <c r="H694" s="31">
        <f t="shared" si="24"/>
        <v>123.31719612745123</v>
      </c>
      <c r="I694" s="31">
        <f t="shared" si="25"/>
        <v>80.156177482843304</v>
      </c>
      <c r="J694" s="31">
        <f>(E694*(F694+G694)*(1+(SUM('Cadastro Institucional'!D$3:D$4))))</f>
        <v>209.63923341666708</v>
      </c>
    </row>
    <row r="695" spans="1:10" x14ac:dyDescent="0.25">
      <c r="A695" s="76" t="s">
        <v>85</v>
      </c>
      <c r="B695" s="33" t="s">
        <v>1352</v>
      </c>
      <c r="C695" s="61" t="s">
        <v>1353</v>
      </c>
      <c r="D695" s="33" t="s">
        <v>125</v>
      </c>
      <c r="E695" s="34">
        <v>8</v>
      </c>
      <c r="F695" s="35">
        <v>254.73828157652781</v>
      </c>
      <c r="G695" s="35">
        <v>178.31679710356951</v>
      </c>
      <c r="H695" s="35">
        <f t="shared" si="24"/>
        <v>2037.9062526122225</v>
      </c>
      <c r="I695" s="35">
        <f t="shared" si="25"/>
        <v>1324.6390641979447</v>
      </c>
      <c r="J695" s="31">
        <f>(E695*(F695+G695)*(1+(SUM('Cadastro Institucional'!D$3:D$4))))</f>
        <v>3464.4406294407786</v>
      </c>
    </row>
    <row r="696" spans="1:10" x14ac:dyDescent="0.25">
      <c r="A696" s="76" t="s">
        <v>85</v>
      </c>
      <c r="B696" s="33" t="s">
        <v>1354</v>
      </c>
      <c r="C696" s="61" t="s">
        <v>1355</v>
      </c>
      <c r="D696" s="33" t="s">
        <v>125</v>
      </c>
      <c r="E696" s="34">
        <v>63</v>
      </c>
      <c r="F696" s="35">
        <v>27.38555701790639</v>
      </c>
      <c r="G696" s="35">
        <v>19.169889912534469</v>
      </c>
      <c r="H696" s="35">
        <f t="shared" si="24"/>
        <v>1725.2900921281025</v>
      </c>
      <c r="I696" s="35">
        <f t="shared" si="25"/>
        <v>1121.4385598832666</v>
      </c>
      <c r="J696" s="31">
        <f>(E696*(F696+G696)*(1+(SUM('Cadastro Institucional'!D$3:D$4))))</f>
        <v>2932.9931566177743</v>
      </c>
    </row>
    <row r="697" spans="1:10" x14ac:dyDescent="0.25">
      <c r="A697" s="76" t="s">
        <v>85</v>
      </c>
      <c r="B697" s="33" t="s">
        <v>1356</v>
      </c>
      <c r="C697" s="61" t="s">
        <v>1357</v>
      </c>
      <c r="D697" s="33" t="s">
        <v>125</v>
      </c>
      <c r="E697" s="34">
        <v>2</v>
      </c>
      <c r="F697" s="35">
        <v>41.72855347007706</v>
      </c>
      <c r="G697" s="35">
        <v>29.209987429053939</v>
      </c>
      <c r="H697" s="35">
        <f t="shared" si="24"/>
        <v>83.457106940154119</v>
      </c>
      <c r="I697" s="35">
        <f t="shared" si="25"/>
        <v>54.24711951110018</v>
      </c>
      <c r="J697" s="31">
        <f>(E697*(F697+G697)*(1+(SUM('Cadastro Institucional'!D$3:D$4))))</f>
        <v>141.877081798262</v>
      </c>
    </row>
    <row r="698" spans="1:10" x14ac:dyDescent="0.25">
      <c r="A698" s="76" t="s">
        <v>85</v>
      </c>
      <c r="B698" s="33" t="s">
        <v>1358</v>
      </c>
      <c r="C698" s="61" t="s">
        <v>1359</v>
      </c>
      <c r="D698" s="33" t="s">
        <v>125</v>
      </c>
      <c r="E698" s="34">
        <v>1</v>
      </c>
      <c r="F698" s="35">
        <v>71.42837087299965</v>
      </c>
      <c r="G698" s="35">
        <v>49.999859611099751</v>
      </c>
      <c r="H698" s="35">
        <f t="shared" si="24"/>
        <v>71.42837087299965</v>
      </c>
      <c r="I698" s="35">
        <f t="shared" si="25"/>
        <v>46.428441067449775</v>
      </c>
      <c r="J698" s="31">
        <f>(E698*(F698+G698)*(1+(SUM('Cadastro Institucional'!D$3:D$4))))</f>
        <v>121.4282304840994</v>
      </c>
    </row>
    <row r="699" spans="1:10" x14ac:dyDescent="0.25">
      <c r="A699" s="76" t="s">
        <v>85</v>
      </c>
      <c r="B699" s="33" t="s">
        <v>1360</v>
      </c>
      <c r="C699" s="61" t="s">
        <v>1361</v>
      </c>
      <c r="D699" s="33" t="s">
        <v>125</v>
      </c>
      <c r="E699" s="34">
        <v>1</v>
      </c>
      <c r="F699" s="35">
        <v>477.4062019634186</v>
      </c>
      <c r="G699" s="35">
        <v>334.184341374393</v>
      </c>
      <c r="H699" s="35">
        <f t="shared" si="24"/>
        <v>477.4062019634186</v>
      </c>
      <c r="I699" s="35">
        <f t="shared" si="25"/>
        <v>310.31403127622212</v>
      </c>
      <c r="J699" s="31">
        <f>(E699*(F699+G699)*(1+(SUM('Cadastro Institucional'!D$3:D$4))))</f>
        <v>811.5905433378116</v>
      </c>
    </row>
    <row r="700" spans="1:10" x14ac:dyDescent="0.25">
      <c r="A700" s="76" t="s">
        <v>85</v>
      </c>
      <c r="B700" s="33" t="s">
        <v>1362</v>
      </c>
      <c r="C700" s="61" t="s">
        <v>1363</v>
      </c>
      <c r="D700" s="33" t="s">
        <v>125</v>
      </c>
      <c r="E700" s="34">
        <v>1</v>
      </c>
      <c r="F700" s="35">
        <v>128.5280133991657</v>
      </c>
      <c r="G700" s="35">
        <v>89.969609379415985</v>
      </c>
      <c r="H700" s="35">
        <f t="shared" si="24"/>
        <v>128.5280133991657</v>
      </c>
      <c r="I700" s="35">
        <f t="shared" si="25"/>
        <v>83.543208709457716</v>
      </c>
      <c r="J700" s="31">
        <f>(E700*(F700+G700)*(1+(SUM('Cadastro Institucional'!D$3:D$4))))</f>
        <v>218.49762277858167</v>
      </c>
    </row>
    <row r="701" spans="1:10" x14ac:dyDescent="0.25">
      <c r="A701" s="76" t="s">
        <v>85</v>
      </c>
      <c r="B701" s="33" t="s">
        <v>1364</v>
      </c>
      <c r="C701" s="61" t="s">
        <v>1365</v>
      </c>
      <c r="D701" s="33" t="s">
        <v>125</v>
      </c>
      <c r="E701" s="34">
        <v>1</v>
      </c>
      <c r="F701" s="35">
        <v>359.74601371974302</v>
      </c>
      <c r="G701" s="35">
        <v>251.82220960382011</v>
      </c>
      <c r="H701" s="35">
        <f t="shared" si="24"/>
        <v>359.74601371974302</v>
      </c>
      <c r="I701" s="35">
        <f t="shared" si="25"/>
        <v>233.83490891783296</v>
      </c>
      <c r="J701" s="31">
        <f>(E701*(F701+G701)*(1+(SUM('Cadastro Institucional'!D$3:D$4))))</f>
        <v>611.56822332356319</v>
      </c>
    </row>
    <row r="702" spans="1:10" x14ac:dyDescent="0.25">
      <c r="A702" s="76" t="s">
        <v>85</v>
      </c>
      <c r="B702" s="33" t="s">
        <v>1366</v>
      </c>
      <c r="C702" s="61" t="s">
        <v>1367</v>
      </c>
      <c r="D702" s="33" t="s">
        <v>125</v>
      </c>
      <c r="E702" s="34">
        <v>4</v>
      </c>
      <c r="F702" s="35">
        <v>762.58466438109599</v>
      </c>
      <c r="G702" s="35">
        <v>533.80926506676713</v>
      </c>
      <c r="H702" s="35">
        <f t="shared" ref="H702:H765" si="26">F702*E702</f>
        <v>3050.338657524384</v>
      </c>
      <c r="I702" s="35">
        <f t="shared" ref="I702:I765" si="27">(E702*F702)*0.65</f>
        <v>1982.7201273908497</v>
      </c>
      <c r="J702" s="31">
        <f>(E702*(F702+G702)*(1+(SUM('Cadastro Institucional'!D$3:D$4))))</f>
        <v>5185.5757177914529</v>
      </c>
    </row>
    <row r="703" spans="1:10" x14ac:dyDescent="0.25">
      <c r="A703" s="76" t="s">
        <v>85</v>
      </c>
      <c r="B703" s="33" t="s">
        <v>1368</v>
      </c>
      <c r="C703" s="61" t="s">
        <v>1369</v>
      </c>
      <c r="D703" s="33" t="s">
        <v>125</v>
      </c>
      <c r="E703" s="34">
        <v>1</v>
      </c>
      <c r="F703" s="35">
        <v>1288.810865422023</v>
      </c>
      <c r="G703" s="35">
        <v>902.16760579541631</v>
      </c>
      <c r="H703" s="35">
        <f t="shared" si="26"/>
        <v>1288.810865422023</v>
      </c>
      <c r="I703" s="35">
        <f t="shared" si="27"/>
        <v>837.72706252431499</v>
      </c>
      <c r="J703" s="31">
        <f>(E703*(F703+G703)*(1+(SUM('Cadastro Institucional'!D$3:D$4))))</f>
        <v>2190.9784712174392</v>
      </c>
    </row>
    <row r="704" spans="1:10" x14ac:dyDescent="0.25">
      <c r="A704" s="76" t="s">
        <v>85</v>
      </c>
      <c r="B704" s="33" t="s">
        <v>1370</v>
      </c>
      <c r="C704" s="61" t="s">
        <v>1371</v>
      </c>
      <c r="D704" s="33" t="s">
        <v>125</v>
      </c>
      <c r="E704" s="34">
        <v>3</v>
      </c>
      <c r="F704" s="35">
        <v>317.45942610222068</v>
      </c>
      <c r="G704" s="35">
        <v>222.22159827155451</v>
      </c>
      <c r="H704" s="35">
        <f t="shared" si="26"/>
        <v>952.37827830666197</v>
      </c>
      <c r="I704" s="35">
        <f t="shared" si="27"/>
        <v>619.04588089933031</v>
      </c>
      <c r="J704" s="31">
        <f>(E704*(F704+G704)*(1+(SUM('Cadastro Institucional'!D$3:D$4))))</f>
        <v>1619.0430731213257</v>
      </c>
    </row>
    <row r="705" spans="1:10" x14ac:dyDescent="0.25">
      <c r="A705" s="76" t="s">
        <v>85</v>
      </c>
      <c r="B705" s="33" t="s">
        <v>1372</v>
      </c>
      <c r="C705" s="61" t="s">
        <v>1373</v>
      </c>
      <c r="D705" s="33" t="s">
        <v>125</v>
      </c>
      <c r="E705" s="34">
        <v>1</v>
      </c>
      <c r="F705" s="35">
        <v>435.88667294894748</v>
      </c>
      <c r="G705" s="35">
        <v>305.12067106426332</v>
      </c>
      <c r="H705" s="35">
        <f t="shared" si="26"/>
        <v>435.88667294894748</v>
      </c>
      <c r="I705" s="35">
        <f t="shared" si="27"/>
        <v>283.32633741681587</v>
      </c>
      <c r="J705" s="31">
        <f>(E705*(F705+G705)*(1+(SUM('Cadastro Institucional'!D$3:D$4))))</f>
        <v>741.00734401321074</v>
      </c>
    </row>
    <row r="706" spans="1:10" x14ac:dyDescent="0.25">
      <c r="A706" s="76" t="s">
        <v>85</v>
      </c>
      <c r="B706" s="33" t="s">
        <v>1374</v>
      </c>
      <c r="C706" s="61" t="s">
        <v>1375</v>
      </c>
      <c r="D706" s="33" t="s">
        <v>125</v>
      </c>
      <c r="E706" s="34">
        <v>7</v>
      </c>
      <c r="F706" s="35">
        <v>49.65892422034527</v>
      </c>
      <c r="G706" s="35">
        <v>34.761246954241678</v>
      </c>
      <c r="H706" s="35">
        <f t="shared" si="26"/>
        <v>347.61246954241687</v>
      </c>
      <c r="I706" s="35">
        <f t="shared" si="27"/>
        <v>225.94810520257099</v>
      </c>
      <c r="J706" s="31">
        <f>(E706*(F706+G706)*(1+(SUM('Cadastro Institucional'!D$3:D$4))))</f>
        <v>590.94119822210871</v>
      </c>
    </row>
    <row r="707" spans="1:10" x14ac:dyDescent="0.25">
      <c r="A707" s="76" t="s">
        <v>85</v>
      </c>
      <c r="B707" s="33" t="s">
        <v>1376</v>
      </c>
      <c r="C707" s="61" t="s">
        <v>1377</v>
      </c>
      <c r="D707" s="33" t="s">
        <v>125</v>
      </c>
      <c r="E707" s="34">
        <v>1</v>
      </c>
      <c r="F707" s="35">
        <v>71.767912329039191</v>
      </c>
      <c r="G707" s="35">
        <v>50.237538630327428</v>
      </c>
      <c r="H707" s="35">
        <f t="shared" si="26"/>
        <v>71.767912329039191</v>
      </c>
      <c r="I707" s="35">
        <f t="shared" si="27"/>
        <v>46.649143013875474</v>
      </c>
      <c r="J707" s="31">
        <f>(E707*(F707+G707)*(1+(SUM('Cadastro Institucional'!D$3:D$4))))</f>
        <v>122.00545095936661</v>
      </c>
    </row>
    <row r="708" spans="1:10" x14ac:dyDescent="0.25">
      <c r="A708" s="76" t="s">
        <v>85</v>
      </c>
      <c r="B708" s="33" t="s">
        <v>1378</v>
      </c>
      <c r="C708" s="61" t="s">
        <v>1379</v>
      </c>
      <c r="D708" s="33" t="s">
        <v>125</v>
      </c>
      <c r="E708" s="34">
        <v>4</v>
      </c>
      <c r="F708" s="35">
        <v>75.581507303921725</v>
      </c>
      <c r="G708" s="35">
        <v>52.907055112745198</v>
      </c>
      <c r="H708" s="35">
        <f t="shared" si="26"/>
        <v>302.3260292156869</v>
      </c>
      <c r="I708" s="35">
        <f t="shared" si="27"/>
        <v>196.51191899019651</v>
      </c>
      <c r="J708" s="31">
        <f>(E708*(F708+G708)*(1+(SUM('Cadastro Institucional'!D$3:D$4))))</f>
        <v>513.95424966666769</v>
      </c>
    </row>
    <row r="709" spans="1:10" x14ac:dyDescent="0.25">
      <c r="A709" s="76" t="s">
        <v>85</v>
      </c>
      <c r="B709" s="33" t="s">
        <v>1380</v>
      </c>
      <c r="C709" s="61" t="s">
        <v>1381</v>
      </c>
      <c r="D709" s="33" t="s">
        <v>125</v>
      </c>
      <c r="E709" s="34">
        <v>3</v>
      </c>
      <c r="F709" s="35">
        <v>290.88524429103933</v>
      </c>
      <c r="G709" s="35">
        <v>203.61967100372749</v>
      </c>
      <c r="H709" s="35">
        <f t="shared" si="26"/>
        <v>872.65573287311804</v>
      </c>
      <c r="I709" s="35">
        <f t="shared" si="27"/>
        <v>567.22622636752669</v>
      </c>
      <c r="J709" s="31">
        <f>(E709*(F709+G709)*(1+(SUM('Cadastro Institucional'!D$3:D$4))))</f>
        <v>1483.5147458843005</v>
      </c>
    </row>
    <row r="710" spans="1:10" x14ac:dyDescent="0.25">
      <c r="A710" s="76" t="s">
        <v>85</v>
      </c>
      <c r="B710" s="33" t="s">
        <v>1382</v>
      </c>
      <c r="C710" s="61" t="s">
        <v>1383</v>
      </c>
      <c r="D710" s="33" t="s">
        <v>125</v>
      </c>
      <c r="E710" s="34">
        <v>8</v>
      </c>
      <c r="F710" s="35">
        <v>23.65415158989634</v>
      </c>
      <c r="G710" s="31">
        <v>16.557906112927441</v>
      </c>
      <c r="H710" s="31">
        <f t="shared" si="26"/>
        <v>189.23321271917072</v>
      </c>
      <c r="I710" s="31">
        <f t="shared" si="27"/>
        <v>123.00158826746097</v>
      </c>
      <c r="J710" s="31">
        <f>(E710*(F710+G710)*(1+(SUM('Cadastro Institucional'!D$3:D$4))))</f>
        <v>321.69646162259028</v>
      </c>
    </row>
    <row r="711" spans="1:10" x14ac:dyDescent="0.25">
      <c r="A711" s="76" t="s">
        <v>85</v>
      </c>
      <c r="B711" s="33" t="s">
        <v>1384</v>
      </c>
      <c r="C711" s="61" t="s">
        <v>1385</v>
      </c>
      <c r="D711" s="33" t="s">
        <v>125</v>
      </c>
      <c r="E711" s="34">
        <v>5</v>
      </c>
      <c r="F711" s="35">
        <v>30.97089518321469</v>
      </c>
      <c r="G711" s="35">
        <v>21.679626628250279</v>
      </c>
      <c r="H711" s="35">
        <f t="shared" si="26"/>
        <v>154.85447591607345</v>
      </c>
      <c r="I711" s="35">
        <f t="shared" si="27"/>
        <v>100.65540934544775</v>
      </c>
      <c r="J711" s="31">
        <f>(E711*(F711+G711)*(1+(SUM('Cadastro Institucional'!D$3:D$4))))</f>
        <v>263.25260905732483</v>
      </c>
    </row>
    <row r="712" spans="1:10" x14ac:dyDescent="0.25">
      <c r="A712" s="76" t="s">
        <v>85</v>
      </c>
      <c r="B712" s="33" t="s">
        <v>1386</v>
      </c>
      <c r="C712" s="61" t="s">
        <v>1387</v>
      </c>
      <c r="D712" s="33" t="s">
        <v>125</v>
      </c>
      <c r="E712" s="34">
        <v>2</v>
      </c>
      <c r="F712" s="35">
        <v>37.295282187594871</v>
      </c>
      <c r="G712" s="35">
        <v>26.10669753131641</v>
      </c>
      <c r="H712" s="35">
        <f t="shared" si="26"/>
        <v>74.590564375189743</v>
      </c>
      <c r="I712" s="35">
        <f t="shared" si="27"/>
        <v>48.483866843873336</v>
      </c>
      <c r="J712" s="31">
        <f>(E712*(F712+G712)*(1+(SUM('Cadastro Institucional'!D$3:D$4))))</f>
        <v>126.80395943782256</v>
      </c>
    </row>
    <row r="713" spans="1:10" x14ac:dyDescent="0.25">
      <c r="A713" s="76" t="s">
        <v>85</v>
      </c>
      <c r="B713" s="33" t="s">
        <v>1388</v>
      </c>
      <c r="C713" s="61" t="s">
        <v>1389</v>
      </c>
      <c r="D713" s="33" t="s">
        <v>125</v>
      </c>
      <c r="E713" s="34">
        <v>3</v>
      </c>
      <c r="F713" s="35">
        <v>128.4951375804167</v>
      </c>
      <c r="G713" s="35">
        <v>89.946596306291696</v>
      </c>
      <c r="H713" s="35">
        <f t="shared" si="26"/>
        <v>385.48541274125012</v>
      </c>
      <c r="I713" s="35">
        <f t="shared" si="27"/>
        <v>250.56551828181259</v>
      </c>
      <c r="J713" s="31">
        <f>(E713*(F713+G713)*(1+(SUM('Cadastro Institucional'!D$3:D$4))))</f>
        <v>655.32520166012523</v>
      </c>
    </row>
    <row r="714" spans="1:10" x14ac:dyDescent="0.25">
      <c r="A714" s="76" t="s">
        <v>85</v>
      </c>
      <c r="B714" s="33" t="s">
        <v>1390</v>
      </c>
      <c r="C714" s="61" t="s">
        <v>1391</v>
      </c>
      <c r="D714" s="33" t="s">
        <v>125</v>
      </c>
      <c r="E714" s="34">
        <v>3</v>
      </c>
      <c r="F714" s="35">
        <v>65.192748579241737</v>
      </c>
      <c r="G714" s="35">
        <v>45.634924005469223</v>
      </c>
      <c r="H714" s="35">
        <f t="shared" si="26"/>
        <v>195.57824573772521</v>
      </c>
      <c r="I714" s="35">
        <f t="shared" si="27"/>
        <v>127.12585972952139</v>
      </c>
      <c r="J714" s="31">
        <f>(E714*(F714+G714)*(1+(SUM('Cadastro Institucional'!D$3:D$4))))</f>
        <v>332.4830177541329</v>
      </c>
    </row>
    <row r="715" spans="1:10" x14ac:dyDescent="0.25">
      <c r="A715" s="76" t="s">
        <v>85</v>
      </c>
      <c r="B715" s="33" t="s">
        <v>1392</v>
      </c>
      <c r="C715" s="61" t="s">
        <v>1393</v>
      </c>
      <c r="D715" s="33" t="s">
        <v>125</v>
      </c>
      <c r="E715" s="34">
        <v>1</v>
      </c>
      <c r="F715" s="35">
        <v>128.2814447585483</v>
      </c>
      <c r="G715" s="35">
        <v>89.797011330983821</v>
      </c>
      <c r="H715" s="35">
        <f t="shared" si="26"/>
        <v>128.2814447585483</v>
      </c>
      <c r="I715" s="35">
        <f t="shared" si="27"/>
        <v>83.382939093056407</v>
      </c>
      <c r="J715" s="31">
        <f>(E715*(F715+G715)*(1+(SUM('Cadastro Institucional'!D$3:D$4))))</f>
        <v>218.07845608953212</v>
      </c>
    </row>
    <row r="716" spans="1:10" x14ac:dyDescent="0.25">
      <c r="A716" s="76" t="s">
        <v>85</v>
      </c>
      <c r="B716" s="33" t="s">
        <v>1394</v>
      </c>
      <c r="C716" s="61" t="s">
        <v>1395</v>
      </c>
      <c r="D716" s="33" t="s">
        <v>125</v>
      </c>
      <c r="E716" s="34">
        <v>2</v>
      </c>
      <c r="F716" s="35">
        <v>144.09471357681119</v>
      </c>
      <c r="G716" s="35">
        <v>100.86629950376781</v>
      </c>
      <c r="H716" s="35">
        <f t="shared" si="26"/>
        <v>288.18942715362238</v>
      </c>
      <c r="I716" s="35">
        <f t="shared" si="27"/>
        <v>187.32312764985454</v>
      </c>
      <c r="J716" s="31">
        <f>(E716*(F716+G716)*(1+(SUM('Cadastro Institucional'!D$3:D$4))))</f>
        <v>489.92202616115799</v>
      </c>
    </row>
    <row r="717" spans="1:10" x14ac:dyDescent="0.25">
      <c r="A717" s="76" t="s">
        <v>85</v>
      </c>
      <c r="B717" s="33" t="s">
        <v>1396</v>
      </c>
      <c r="C717" s="61" t="s">
        <v>1397</v>
      </c>
      <c r="D717" s="33" t="s">
        <v>125</v>
      </c>
      <c r="E717" s="34">
        <v>9</v>
      </c>
      <c r="F717" s="35">
        <v>151.6232760703293</v>
      </c>
      <c r="G717" s="35">
        <v>106.1362932492305</v>
      </c>
      <c r="H717" s="35">
        <f t="shared" si="26"/>
        <v>1364.6094846329636</v>
      </c>
      <c r="I717" s="35">
        <f t="shared" si="27"/>
        <v>886.99616501142634</v>
      </c>
      <c r="J717" s="31">
        <f>(E717*(F717+G717)*(1+(SUM('Cadastro Institucional'!D$3:D$4))))</f>
        <v>2319.8361238760381</v>
      </c>
    </row>
    <row r="718" spans="1:10" x14ac:dyDescent="0.25">
      <c r="A718" s="76" t="s">
        <v>85</v>
      </c>
      <c r="B718" s="33" t="s">
        <v>1398</v>
      </c>
      <c r="C718" s="61" t="s">
        <v>1399</v>
      </c>
      <c r="D718" s="33" t="s">
        <v>125</v>
      </c>
      <c r="E718" s="34">
        <v>1</v>
      </c>
      <c r="F718" s="35">
        <v>208.92582814981409</v>
      </c>
      <c r="G718" s="35">
        <v>146.24807970486981</v>
      </c>
      <c r="H718" s="35">
        <f t="shared" si="26"/>
        <v>208.92582814981409</v>
      </c>
      <c r="I718" s="35">
        <f t="shared" si="27"/>
        <v>135.80178829737918</v>
      </c>
      <c r="J718" s="31">
        <f>(E718*(F718+G718)*(1+(SUM('Cadastro Institucional'!D$3:D$4))))</f>
        <v>355.17390785468388</v>
      </c>
    </row>
    <row r="719" spans="1:10" x14ac:dyDescent="0.25">
      <c r="A719" s="76" t="s">
        <v>85</v>
      </c>
      <c r="B719" s="33" t="s">
        <v>1400</v>
      </c>
      <c r="C719" s="61" t="s">
        <v>1401</v>
      </c>
      <c r="D719" s="33" t="s">
        <v>125</v>
      </c>
      <c r="E719" s="34">
        <v>3</v>
      </c>
      <c r="F719" s="35">
        <v>211.37507664661359</v>
      </c>
      <c r="G719" s="35">
        <v>147.96255365262951</v>
      </c>
      <c r="H719" s="35">
        <f t="shared" si="26"/>
        <v>634.12522993984078</v>
      </c>
      <c r="I719" s="35">
        <f t="shared" si="27"/>
        <v>412.1813994608965</v>
      </c>
      <c r="J719" s="31">
        <f>(E719*(F719+G719)*(1+(SUM('Cadastro Institucional'!D$3:D$4))))</f>
        <v>1078.0128908977292</v>
      </c>
    </row>
    <row r="720" spans="1:10" x14ac:dyDescent="0.25">
      <c r="A720" s="76" t="s">
        <v>85</v>
      </c>
      <c r="B720" s="33" t="s">
        <v>1402</v>
      </c>
      <c r="C720" s="61" t="s">
        <v>1403</v>
      </c>
      <c r="D720" s="33" t="s">
        <v>125</v>
      </c>
      <c r="E720" s="34">
        <v>46</v>
      </c>
      <c r="F720" s="35">
        <v>62.053107888713463</v>
      </c>
      <c r="G720" s="35">
        <v>43.437175522099423</v>
      </c>
      <c r="H720" s="35">
        <f t="shared" si="26"/>
        <v>2854.4429628808193</v>
      </c>
      <c r="I720" s="35">
        <f t="shared" si="27"/>
        <v>1855.3879258725326</v>
      </c>
      <c r="J720" s="31">
        <f>(E720*(F720+G720)*(1+(SUM('Cadastro Institucional'!D$3:D$4))))</f>
        <v>4852.5530368973923</v>
      </c>
    </row>
    <row r="721" spans="1:10" x14ac:dyDescent="0.25">
      <c r="A721" s="76" t="s">
        <v>85</v>
      </c>
      <c r="B721" s="33" t="s">
        <v>1404</v>
      </c>
      <c r="C721" s="61" t="s">
        <v>1405</v>
      </c>
      <c r="D721" s="33" t="s">
        <v>125</v>
      </c>
      <c r="E721" s="34">
        <v>13</v>
      </c>
      <c r="F721" s="35">
        <v>212.54216821220271</v>
      </c>
      <c r="G721" s="35">
        <v>148.77951774854191</v>
      </c>
      <c r="H721" s="35">
        <f t="shared" si="26"/>
        <v>2763.0481867586354</v>
      </c>
      <c r="I721" s="35">
        <f t="shared" si="27"/>
        <v>1795.9813213931131</v>
      </c>
      <c r="J721" s="31">
        <f>(E721*(F721+G721)*(1+(SUM('Cadastro Institucional'!D$3:D$4))))</f>
        <v>4697.18191748968</v>
      </c>
    </row>
    <row r="722" spans="1:10" x14ac:dyDescent="0.25">
      <c r="A722" s="76" t="s">
        <v>85</v>
      </c>
      <c r="B722" s="33" t="s">
        <v>1406</v>
      </c>
      <c r="C722" s="61" t="s">
        <v>1407</v>
      </c>
      <c r="D722" s="33" t="s">
        <v>125</v>
      </c>
      <c r="E722" s="34">
        <v>1</v>
      </c>
      <c r="F722" s="35">
        <v>992.20864775381017</v>
      </c>
      <c r="G722" s="35">
        <v>694.54605342766706</v>
      </c>
      <c r="H722" s="35">
        <f t="shared" si="26"/>
        <v>992.20864775381017</v>
      </c>
      <c r="I722" s="35">
        <f t="shared" si="27"/>
        <v>644.93562103997658</v>
      </c>
      <c r="J722" s="31">
        <f>(E722*(F722+G722)*(1+(SUM('Cadastro Institucional'!D$3:D$4))))</f>
        <v>1686.7547011814772</v>
      </c>
    </row>
    <row r="723" spans="1:10" x14ac:dyDescent="0.25">
      <c r="A723" s="76" t="s">
        <v>85</v>
      </c>
      <c r="B723" s="33" t="s">
        <v>1408</v>
      </c>
      <c r="C723" s="61" t="s">
        <v>1409</v>
      </c>
      <c r="D723" s="33" t="s">
        <v>125</v>
      </c>
      <c r="E723" s="34">
        <v>20</v>
      </c>
      <c r="F723" s="35">
        <v>31.774478820896189</v>
      </c>
      <c r="G723" s="35">
        <v>22.242135174627329</v>
      </c>
      <c r="H723" s="35">
        <f t="shared" si="26"/>
        <v>635.48957641792379</v>
      </c>
      <c r="I723" s="35">
        <f t="shared" si="27"/>
        <v>413.06822467165046</v>
      </c>
      <c r="J723" s="31">
        <f>(E723*(F723+G723)*(1+(SUM('Cadastro Institucional'!D$3:D$4))))</f>
        <v>1080.3322799104703</v>
      </c>
    </row>
    <row r="724" spans="1:10" ht="26.4" customHeight="1" x14ac:dyDescent="0.25">
      <c r="A724" s="76" t="s">
        <v>87</v>
      </c>
      <c r="B724" s="33" t="s">
        <v>1410</v>
      </c>
      <c r="C724" s="61" t="s">
        <v>1411</v>
      </c>
      <c r="D724" s="33" t="s">
        <v>125</v>
      </c>
      <c r="E724" s="34">
        <v>1</v>
      </c>
      <c r="F724" s="35">
        <v>1369.9353672702989</v>
      </c>
      <c r="G724" s="35">
        <v>958.95475708920947</v>
      </c>
      <c r="H724" s="35">
        <f t="shared" si="26"/>
        <v>1369.9353672702989</v>
      </c>
      <c r="I724" s="35">
        <f t="shared" si="27"/>
        <v>890.45798872569435</v>
      </c>
      <c r="J724" s="31">
        <f>(E724*(F724+G724)*(1+(SUM('Cadastro Institucional'!D$3:D$4))))</f>
        <v>2328.8901243595083</v>
      </c>
    </row>
    <row r="725" spans="1:10" ht="26.4" customHeight="1" x14ac:dyDescent="0.25">
      <c r="A725" s="76" t="s">
        <v>87</v>
      </c>
      <c r="B725" s="33" t="s">
        <v>1412</v>
      </c>
      <c r="C725" s="61" t="s">
        <v>1413</v>
      </c>
      <c r="D725" s="33" t="s">
        <v>125</v>
      </c>
      <c r="E725" s="34">
        <v>12</v>
      </c>
      <c r="F725" s="35">
        <v>2273.362866492469</v>
      </c>
      <c r="G725" s="35">
        <v>1591.354006544728</v>
      </c>
      <c r="H725" s="35">
        <f t="shared" si="26"/>
        <v>27280.354397909628</v>
      </c>
      <c r="I725" s="35">
        <f t="shared" si="27"/>
        <v>17732.23035864126</v>
      </c>
      <c r="J725" s="31">
        <f>(E725*(F725+G725)*(1+(SUM('Cadastro Institucional'!D$3:D$4))))</f>
        <v>46376.602476446365</v>
      </c>
    </row>
    <row r="726" spans="1:10" ht="39.6" customHeight="1" x14ac:dyDescent="0.25">
      <c r="A726" s="76" t="s">
        <v>87</v>
      </c>
      <c r="B726" s="33" t="s">
        <v>1414</v>
      </c>
      <c r="C726" s="61" t="s">
        <v>1415</v>
      </c>
      <c r="D726" s="33" t="s">
        <v>125</v>
      </c>
      <c r="E726" s="34">
        <v>206</v>
      </c>
      <c r="F726" s="35">
        <v>58.321702460703413</v>
      </c>
      <c r="G726" s="31">
        <v>40.825191722492377</v>
      </c>
      <c r="H726" s="31">
        <f t="shared" si="26"/>
        <v>12014.270706904903</v>
      </c>
      <c r="I726" s="31">
        <f t="shared" si="27"/>
        <v>7809.2759594881873</v>
      </c>
      <c r="J726" s="31">
        <f>(E726*(F726+G726)*(1+(SUM('Cadastro Institucional'!D$3:D$4))))</f>
        <v>20424.260201738336</v>
      </c>
    </row>
    <row r="727" spans="1:10" ht="26.4" customHeight="1" x14ac:dyDescent="0.25">
      <c r="A727" s="76" t="s">
        <v>87</v>
      </c>
      <c r="B727" s="33" t="s">
        <v>1416</v>
      </c>
      <c r="C727" s="61" t="s">
        <v>1417</v>
      </c>
      <c r="D727" s="33" t="s">
        <v>125</v>
      </c>
      <c r="E727" s="34">
        <v>116</v>
      </c>
      <c r="F727" s="35">
        <v>17.259804843218319</v>
      </c>
      <c r="G727" s="35">
        <v>12.081863390252821</v>
      </c>
      <c r="H727" s="35">
        <f t="shared" si="26"/>
        <v>2002.137361813325</v>
      </c>
      <c r="I727" s="35">
        <f t="shared" si="27"/>
        <v>1301.3892851786613</v>
      </c>
      <c r="J727" s="31">
        <f>(E727*(F727+G727)*(1+(SUM('Cadastro Institucional'!D$3:D$4))))</f>
        <v>3403.6335150826521</v>
      </c>
    </row>
    <row r="728" spans="1:10" ht="26.4" customHeight="1" x14ac:dyDescent="0.25">
      <c r="A728" s="76" t="s">
        <v>87</v>
      </c>
      <c r="B728" s="33" t="s">
        <v>1418</v>
      </c>
      <c r="C728" s="61" t="s">
        <v>1419</v>
      </c>
      <c r="D728" s="33" t="s">
        <v>125</v>
      </c>
      <c r="E728" s="34">
        <v>13</v>
      </c>
      <c r="F728" s="35">
        <v>113.4215746840061</v>
      </c>
      <c r="G728" s="35">
        <v>79.395102278804245</v>
      </c>
      <c r="H728" s="35">
        <f t="shared" si="26"/>
        <v>1474.4804708920794</v>
      </c>
      <c r="I728" s="35">
        <f t="shared" si="27"/>
        <v>958.41230607985165</v>
      </c>
      <c r="J728" s="31">
        <f>(E728*(F728+G728)*(1+(SUM('Cadastro Institucional'!D$3:D$4))))</f>
        <v>2506.6168005165346</v>
      </c>
    </row>
    <row r="729" spans="1:10" ht="26.4" customHeight="1" x14ac:dyDescent="0.25">
      <c r="A729" s="76" t="s">
        <v>87</v>
      </c>
      <c r="B729" s="33" t="s">
        <v>1420</v>
      </c>
      <c r="C729" s="61" t="s">
        <v>769</v>
      </c>
      <c r="D729" s="33" t="s">
        <v>125</v>
      </c>
      <c r="E729" s="34">
        <v>1</v>
      </c>
      <c r="F729" s="35">
        <v>162.73530280748699</v>
      </c>
      <c r="G729" s="35">
        <v>113.9147119652409</v>
      </c>
      <c r="H729" s="35">
        <f t="shared" si="26"/>
        <v>162.73530280748699</v>
      </c>
      <c r="I729" s="35">
        <f t="shared" si="27"/>
        <v>105.77794682486655</v>
      </c>
      <c r="J729" s="31">
        <f>(E729*(F729+G729)*(1+(SUM('Cadastro Institucional'!D$3:D$4))))</f>
        <v>276.6500147727279</v>
      </c>
    </row>
    <row r="730" spans="1:10" ht="26.4" customHeight="1" x14ac:dyDescent="0.25">
      <c r="A730" s="76" t="s">
        <v>87</v>
      </c>
      <c r="B730" s="33" t="s">
        <v>1421</v>
      </c>
      <c r="C730" s="61" t="s">
        <v>1422</v>
      </c>
      <c r="D730" s="33" t="s">
        <v>125</v>
      </c>
      <c r="E730" s="34">
        <v>16</v>
      </c>
      <c r="F730" s="35">
        <v>559.54643510776327</v>
      </c>
      <c r="G730" s="35">
        <v>391.68250457543428</v>
      </c>
      <c r="H730" s="35">
        <f t="shared" si="26"/>
        <v>8952.7429617242124</v>
      </c>
      <c r="I730" s="35">
        <f t="shared" si="27"/>
        <v>5819.2829251207386</v>
      </c>
      <c r="J730" s="31">
        <f>(E730*(F730+G730)*(1+(SUM('Cadastro Institucional'!D$3:D$4))))</f>
        <v>15219.66303493116</v>
      </c>
    </row>
    <row r="731" spans="1:10" ht="26.4" customHeight="1" x14ac:dyDescent="0.25">
      <c r="A731" s="76" t="s">
        <v>87</v>
      </c>
      <c r="B731" s="33" t="s">
        <v>1423</v>
      </c>
      <c r="C731" s="61" t="s">
        <v>1424</v>
      </c>
      <c r="D731" s="33" t="s">
        <v>125</v>
      </c>
      <c r="E731" s="34">
        <v>1</v>
      </c>
      <c r="F731" s="35">
        <v>1101.339928091073</v>
      </c>
      <c r="G731" s="35">
        <v>770.9379496637514</v>
      </c>
      <c r="H731" s="35">
        <f t="shared" si="26"/>
        <v>1101.339928091073</v>
      </c>
      <c r="I731" s="35">
        <f t="shared" si="27"/>
        <v>715.87095325919745</v>
      </c>
      <c r="J731" s="31">
        <f>(E731*(F731+G731)*(1+(SUM('Cadastro Institucional'!D$3:D$4))))</f>
        <v>1872.2778777548244</v>
      </c>
    </row>
    <row r="732" spans="1:10" ht="26.4" customHeight="1" x14ac:dyDescent="0.25">
      <c r="A732" s="76" t="s">
        <v>87</v>
      </c>
      <c r="B732" s="33" t="s">
        <v>1425</v>
      </c>
      <c r="C732" s="61" t="s">
        <v>1426</v>
      </c>
      <c r="D732" s="33" t="s">
        <v>125</v>
      </c>
      <c r="E732" s="34">
        <v>3</v>
      </c>
      <c r="F732" s="35">
        <v>2268.431493680122</v>
      </c>
      <c r="G732" s="35">
        <v>1587.9020455760849</v>
      </c>
      <c r="H732" s="35">
        <f t="shared" si="26"/>
        <v>6805.294481040366</v>
      </c>
      <c r="I732" s="35">
        <f t="shared" si="27"/>
        <v>4423.4414126762376</v>
      </c>
      <c r="J732" s="31">
        <f>(E732*(F732+G732)*(1+(SUM('Cadastro Institucional'!D$3:D$4))))</f>
        <v>11569.000617768619</v>
      </c>
    </row>
    <row r="733" spans="1:10" ht="26.4" customHeight="1" x14ac:dyDescent="0.25">
      <c r="A733" s="76" t="s">
        <v>87</v>
      </c>
      <c r="B733" s="33" t="s">
        <v>1427</v>
      </c>
      <c r="C733" s="61" t="s">
        <v>1428</v>
      </c>
      <c r="D733" s="33" t="s">
        <v>125</v>
      </c>
      <c r="E733" s="34">
        <v>1</v>
      </c>
      <c r="F733" s="35">
        <v>1387.3595512072629</v>
      </c>
      <c r="G733" s="35">
        <v>971.15168584508388</v>
      </c>
      <c r="H733" s="35">
        <f t="shared" si="26"/>
        <v>1387.3595512072629</v>
      </c>
      <c r="I733" s="35">
        <f t="shared" si="27"/>
        <v>901.78370828472089</v>
      </c>
      <c r="J733" s="31">
        <f>(E733*(F733+G733)*(1+(SUM('Cadastro Institucional'!D$3:D$4))))</f>
        <v>2358.5112370523466</v>
      </c>
    </row>
    <row r="734" spans="1:10" ht="26.4" customHeight="1" x14ac:dyDescent="0.25">
      <c r="A734" s="76" t="s">
        <v>87</v>
      </c>
      <c r="B734" s="33" t="s">
        <v>1429</v>
      </c>
      <c r="C734" s="61" t="s">
        <v>1430</v>
      </c>
      <c r="D734" s="33" t="s">
        <v>125</v>
      </c>
      <c r="E734" s="34">
        <v>13</v>
      </c>
      <c r="F734" s="35">
        <v>618.06539248096067</v>
      </c>
      <c r="G734" s="35">
        <v>432.64577473667242</v>
      </c>
      <c r="H734" s="35">
        <f t="shared" si="26"/>
        <v>8034.8501022524888</v>
      </c>
      <c r="I734" s="35">
        <f t="shared" si="27"/>
        <v>5222.6525664641176</v>
      </c>
      <c r="J734" s="31">
        <f>(E734*(F734+G734)*(1+(SUM('Cadastro Institucional'!D$3:D$4))))</f>
        <v>13659.245173829231</v>
      </c>
    </row>
    <row r="735" spans="1:10" ht="39.6" customHeight="1" x14ac:dyDescent="0.25">
      <c r="A735" s="76" t="s">
        <v>87</v>
      </c>
      <c r="B735" s="33" t="s">
        <v>1431</v>
      </c>
      <c r="C735" s="61" t="s">
        <v>1432</v>
      </c>
      <c r="D735" s="33" t="s">
        <v>125</v>
      </c>
      <c r="E735" s="34">
        <v>4</v>
      </c>
      <c r="F735" s="35">
        <v>862.99024216091573</v>
      </c>
      <c r="G735" s="35">
        <v>604.093169512641</v>
      </c>
      <c r="H735" s="35">
        <f t="shared" si="26"/>
        <v>3451.9609686436629</v>
      </c>
      <c r="I735" s="35">
        <f t="shared" si="27"/>
        <v>2243.7746296183809</v>
      </c>
      <c r="J735" s="31">
        <f>(E735*(F735+G735)*(1+(SUM('Cadastro Institucional'!D$3:D$4))))</f>
        <v>5868.3336466942274</v>
      </c>
    </row>
    <row r="736" spans="1:10" ht="26.4" customHeight="1" x14ac:dyDescent="0.25">
      <c r="A736" s="76" t="s">
        <v>87</v>
      </c>
      <c r="B736" s="33" t="s">
        <v>1433</v>
      </c>
      <c r="C736" s="61" t="s">
        <v>1434</v>
      </c>
      <c r="D736" s="33" t="s">
        <v>125</v>
      </c>
      <c r="E736" s="34">
        <v>17</v>
      </c>
      <c r="F736" s="35">
        <v>402.72877967509402</v>
      </c>
      <c r="G736" s="35">
        <v>281.91014577256578</v>
      </c>
      <c r="H736" s="35">
        <f t="shared" si="26"/>
        <v>6846.3892544765986</v>
      </c>
      <c r="I736" s="35">
        <f t="shared" si="27"/>
        <v>4450.1530154097891</v>
      </c>
      <c r="J736" s="31">
        <f>(E736*(F736+G736)*(1+(SUM('Cadastro Institucional'!D$3:D$4))))</f>
        <v>11638.861732610218</v>
      </c>
    </row>
    <row r="737" spans="1:10" x14ac:dyDescent="0.25">
      <c r="A737" s="76" t="s">
        <v>87</v>
      </c>
      <c r="B737" s="33" t="s">
        <v>1435</v>
      </c>
      <c r="C737" s="61" t="s">
        <v>1436</v>
      </c>
      <c r="D737" s="33" t="s">
        <v>125</v>
      </c>
      <c r="E737" s="34">
        <v>4</v>
      </c>
      <c r="F737" s="35">
        <v>1191.748429650788</v>
      </c>
      <c r="G737" s="35">
        <v>834.22390075555188</v>
      </c>
      <c r="H737" s="35">
        <f t="shared" si="26"/>
        <v>4766.993718603152</v>
      </c>
      <c r="I737" s="35">
        <f t="shared" si="27"/>
        <v>3098.545917092049</v>
      </c>
      <c r="J737" s="31">
        <f>(E737*(F737+G737)*(1+(SUM('Cadastro Institucional'!D$3:D$4))))</f>
        <v>8103.88932162536</v>
      </c>
    </row>
    <row r="738" spans="1:10" ht="26.4" customHeight="1" x14ac:dyDescent="0.25">
      <c r="A738" s="76" t="s">
        <v>87</v>
      </c>
      <c r="B738" s="33" t="s">
        <v>1437</v>
      </c>
      <c r="C738" s="61" t="s">
        <v>1438</v>
      </c>
      <c r="D738" s="33" t="s">
        <v>125</v>
      </c>
      <c r="E738" s="34">
        <v>2</v>
      </c>
      <c r="F738" s="35">
        <v>12903.7588589775</v>
      </c>
      <c r="G738" s="35">
        <v>9032.6312012842518</v>
      </c>
      <c r="H738" s="35">
        <f t="shared" si="26"/>
        <v>25807.517717955001</v>
      </c>
      <c r="I738" s="35">
        <f t="shared" si="27"/>
        <v>16774.886516670751</v>
      </c>
      <c r="J738" s="31">
        <f>(E738*(F738+G738)*(1+(SUM('Cadastro Institucional'!D$3:D$4))))</f>
        <v>43872.780120523501</v>
      </c>
    </row>
    <row r="739" spans="1:10" ht="39.6" customHeight="1" x14ac:dyDescent="0.25">
      <c r="A739" s="76" t="s">
        <v>89</v>
      </c>
      <c r="B739" s="33" t="s">
        <v>1439</v>
      </c>
      <c r="C739" s="61" t="s">
        <v>1440</v>
      </c>
      <c r="D739" s="33" t="s">
        <v>125</v>
      </c>
      <c r="E739" s="34">
        <v>18</v>
      </c>
      <c r="F739" s="35">
        <v>753.67814482053313</v>
      </c>
      <c r="G739" s="35">
        <v>527.57470137437315</v>
      </c>
      <c r="H739" s="35">
        <f t="shared" si="26"/>
        <v>13566.206606769596</v>
      </c>
      <c r="I739" s="35">
        <f t="shared" si="27"/>
        <v>8818.0342944002368</v>
      </c>
      <c r="J739" s="31">
        <f>(E739*(F739+G739)*(1+(SUM('Cadastro Institucional'!D$3:D$4))))</f>
        <v>23062.551231508314</v>
      </c>
    </row>
    <row r="740" spans="1:10" ht="26.4" customHeight="1" x14ac:dyDescent="0.25">
      <c r="A740" s="76" t="s">
        <v>89</v>
      </c>
      <c r="B740" s="33" t="s">
        <v>1441</v>
      </c>
      <c r="C740" s="61" t="s">
        <v>1442</v>
      </c>
      <c r="D740" s="33" t="s">
        <v>125</v>
      </c>
      <c r="E740" s="34">
        <v>18</v>
      </c>
      <c r="F740" s="35">
        <v>279.44445936639181</v>
      </c>
      <c r="G740" s="35">
        <v>195.61112155647419</v>
      </c>
      <c r="H740" s="35">
        <f t="shared" si="26"/>
        <v>5030.0002685950531</v>
      </c>
      <c r="I740" s="35">
        <f t="shared" si="27"/>
        <v>3269.5001745867844</v>
      </c>
      <c r="J740" s="31">
        <f>(E740*(F740+G740)*(1+(SUM('Cadastro Institucional'!D$3:D$4))))</f>
        <v>8551.0004566115877</v>
      </c>
    </row>
    <row r="741" spans="1:10" x14ac:dyDescent="0.25">
      <c r="A741" s="76" t="s">
        <v>89</v>
      </c>
      <c r="B741" s="33" t="s">
        <v>1443</v>
      </c>
      <c r="C741" s="61" t="s">
        <v>1444</v>
      </c>
      <c r="D741" s="33" t="s">
        <v>125</v>
      </c>
      <c r="E741" s="34">
        <v>18</v>
      </c>
      <c r="F741" s="35">
        <v>106.2546461967269</v>
      </c>
      <c r="G741" s="35">
        <v>74.378252337708787</v>
      </c>
      <c r="H741" s="35">
        <f t="shared" si="26"/>
        <v>1912.5836315410841</v>
      </c>
      <c r="I741" s="35">
        <f t="shared" si="27"/>
        <v>1243.1793605017047</v>
      </c>
      <c r="J741" s="31">
        <f>(E741*(F741+G741)*(1+(SUM('Cadastro Institucional'!D$3:D$4))))</f>
        <v>3251.3921736198427</v>
      </c>
    </row>
    <row r="742" spans="1:10" x14ac:dyDescent="0.25">
      <c r="A742" s="76" t="s">
        <v>89</v>
      </c>
      <c r="B742" s="33" t="s">
        <v>1445</v>
      </c>
      <c r="C742" s="61" t="s">
        <v>1446</v>
      </c>
      <c r="D742" s="33" t="s">
        <v>125</v>
      </c>
      <c r="E742" s="34">
        <v>18</v>
      </c>
      <c r="F742" s="35">
        <v>119.1748429650788</v>
      </c>
      <c r="G742" s="31">
        <v>83.422390075555185</v>
      </c>
      <c r="H742" s="31">
        <f t="shared" si="26"/>
        <v>2145.1471733714184</v>
      </c>
      <c r="I742" s="31">
        <f t="shared" si="27"/>
        <v>1394.3456626914219</v>
      </c>
      <c r="J742" s="31">
        <f>(E742*(F742+G742)*(1+(SUM('Cadastro Institucional'!D$3:D$4))))</f>
        <v>3646.7501947314113</v>
      </c>
    </row>
    <row r="743" spans="1:10" ht="26.4" customHeight="1" x14ac:dyDescent="0.25">
      <c r="A743" s="76" t="s">
        <v>89</v>
      </c>
      <c r="B743" s="33" t="s">
        <v>1447</v>
      </c>
      <c r="C743" s="61" t="s">
        <v>1448</v>
      </c>
      <c r="D743" s="33" t="s">
        <v>125</v>
      </c>
      <c r="E743" s="34">
        <v>36</v>
      </c>
      <c r="F743" s="35">
        <v>711.90941709994468</v>
      </c>
      <c r="G743" s="35">
        <v>498.33659196996132</v>
      </c>
      <c r="H743" s="35">
        <f t="shared" si="26"/>
        <v>25628.73901559801</v>
      </c>
      <c r="I743" s="35">
        <f t="shared" si="27"/>
        <v>16658.680360138707</v>
      </c>
      <c r="J743" s="31">
        <f>(E743*(F743+G743)*(1+(SUM('Cadastro Institucional'!D$3:D$4))))</f>
        <v>43568.856326516616</v>
      </c>
    </row>
    <row r="744" spans="1:10" ht="26.4" customHeight="1" x14ac:dyDescent="0.25">
      <c r="A744" s="76" t="s">
        <v>89</v>
      </c>
      <c r="B744" s="33" t="s">
        <v>1449</v>
      </c>
      <c r="C744" s="61" t="s">
        <v>1450</v>
      </c>
      <c r="D744" s="33" t="s">
        <v>125</v>
      </c>
      <c r="E744" s="34">
        <v>18</v>
      </c>
      <c r="F744" s="35">
        <v>98.298698059471917</v>
      </c>
      <c r="G744" s="35">
        <v>68.809088641630339</v>
      </c>
      <c r="H744" s="35">
        <f t="shared" si="26"/>
        <v>1769.3765650704945</v>
      </c>
      <c r="I744" s="35">
        <f t="shared" si="27"/>
        <v>1150.0947672958214</v>
      </c>
      <c r="J744" s="31">
        <f>(E744*(F744+G744)*(1+(SUM('Cadastro Institucional'!D$3:D$4))))</f>
        <v>3007.9401606198408</v>
      </c>
    </row>
    <row r="745" spans="1:10" ht="26.4" customHeight="1" x14ac:dyDescent="0.25">
      <c r="A745" s="76" t="s">
        <v>89</v>
      </c>
      <c r="B745" s="33" t="s">
        <v>1451</v>
      </c>
      <c r="C745" s="61" t="s">
        <v>1452</v>
      </c>
      <c r="D745" s="33" t="s">
        <v>125</v>
      </c>
      <c r="E745" s="34">
        <v>18</v>
      </c>
      <c r="F745" s="35">
        <v>35.670263342651182</v>
      </c>
      <c r="G745" s="35">
        <v>24.969184339855829</v>
      </c>
      <c r="H745" s="35">
        <f t="shared" si="26"/>
        <v>642.06474016772131</v>
      </c>
      <c r="I745" s="35">
        <f t="shared" si="27"/>
        <v>417.34208110901886</v>
      </c>
      <c r="J745" s="31">
        <f>(E745*(F745+G745)*(1+(SUM('Cadastro Institucional'!D$3:D$4))))</f>
        <v>1091.5100582851262</v>
      </c>
    </row>
    <row r="746" spans="1:10" x14ac:dyDescent="0.25">
      <c r="A746" s="76" t="s">
        <v>89</v>
      </c>
      <c r="B746" s="33" t="s">
        <v>1453</v>
      </c>
      <c r="C746" s="61" t="s">
        <v>1454</v>
      </c>
      <c r="D746" s="33" t="s">
        <v>125</v>
      </c>
      <c r="E746" s="34">
        <v>1</v>
      </c>
      <c r="F746" s="35">
        <v>920.52292497164342</v>
      </c>
      <c r="G746" s="35">
        <v>644.36604748015031</v>
      </c>
      <c r="H746" s="35">
        <f t="shared" si="26"/>
        <v>920.52292497164342</v>
      </c>
      <c r="I746" s="35">
        <f t="shared" si="27"/>
        <v>598.33990123156821</v>
      </c>
      <c r="J746" s="31">
        <f>(E746*(F746+G746)*(1+(SUM('Cadastro Institucional'!D$3:D$4))))</f>
        <v>1564.8889724517937</v>
      </c>
    </row>
    <row r="747" spans="1:10" ht="26.4" customHeight="1" x14ac:dyDescent="0.25">
      <c r="A747" s="76" t="s">
        <v>89</v>
      </c>
      <c r="B747" s="33" t="s">
        <v>1455</v>
      </c>
      <c r="C747" s="61" t="s">
        <v>1456</v>
      </c>
      <c r="D747" s="33" t="s">
        <v>125</v>
      </c>
      <c r="E747" s="34">
        <v>52</v>
      </c>
      <c r="F747" s="35">
        <v>356.70263342651191</v>
      </c>
      <c r="G747" s="35">
        <v>249.69184339855829</v>
      </c>
      <c r="H747" s="35">
        <f t="shared" si="26"/>
        <v>18548.536938178619</v>
      </c>
      <c r="I747" s="35">
        <f t="shared" si="27"/>
        <v>12056.549009816103</v>
      </c>
      <c r="J747" s="31">
        <f>(E747*(F747+G747)*(1+(SUM('Cadastro Institucional'!D$3:D$4))))</f>
        <v>31532.512794903651</v>
      </c>
    </row>
    <row r="748" spans="1:10" ht="26.4" customHeight="1" x14ac:dyDescent="0.25">
      <c r="A748" s="76" t="s">
        <v>89</v>
      </c>
      <c r="B748" s="33" t="s">
        <v>1457</v>
      </c>
      <c r="C748" s="61" t="s">
        <v>1458</v>
      </c>
      <c r="D748" s="33" t="s">
        <v>125</v>
      </c>
      <c r="E748" s="34">
        <v>18</v>
      </c>
      <c r="F748" s="35">
        <v>42.245427092448637</v>
      </c>
      <c r="G748" s="35">
        <v>29.571798964714041</v>
      </c>
      <c r="H748" s="35">
        <f t="shared" si="26"/>
        <v>760.4176876640754</v>
      </c>
      <c r="I748" s="35">
        <f t="shared" si="27"/>
        <v>494.27149698164902</v>
      </c>
      <c r="J748" s="31">
        <f>(E748*(F748+G748)*(1+(SUM('Cadastro Institucional'!D$3:D$4))))</f>
        <v>1292.7100690289283</v>
      </c>
    </row>
    <row r="749" spans="1:10" ht="26.4" customHeight="1" x14ac:dyDescent="0.25">
      <c r="A749" s="76" t="s">
        <v>89</v>
      </c>
      <c r="B749" s="33" t="s">
        <v>1459</v>
      </c>
      <c r="C749" s="61" t="s">
        <v>1460</v>
      </c>
      <c r="D749" s="33" t="s">
        <v>125</v>
      </c>
      <c r="E749" s="34">
        <v>52</v>
      </c>
      <c r="F749" s="35">
        <v>42.245427092448637</v>
      </c>
      <c r="G749" s="35">
        <v>29.571798964714041</v>
      </c>
      <c r="H749" s="35">
        <f t="shared" si="26"/>
        <v>2196.762208807329</v>
      </c>
      <c r="I749" s="35">
        <f t="shared" si="27"/>
        <v>1427.895435724764</v>
      </c>
      <c r="J749" s="31">
        <f>(E749*(F749+G749)*(1+(SUM('Cadastro Institucional'!D$3:D$4))))</f>
        <v>3734.4957549724595</v>
      </c>
    </row>
    <row r="750" spans="1:10" ht="26.4" customHeight="1" x14ac:dyDescent="0.25">
      <c r="A750" s="76" t="s">
        <v>89</v>
      </c>
      <c r="B750" s="33" t="s">
        <v>1461</v>
      </c>
      <c r="C750" s="61" t="s">
        <v>1462</v>
      </c>
      <c r="D750" s="33" t="s">
        <v>125</v>
      </c>
      <c r="E750" s="34">
        <v>36</v>
      </c>
      <c r="F750" s="35">
        <v>42.245427092448637</v>
      </c>
      <c r="G750" s="35">
        <v>29.571798964714041</v>
      </c>
      <c r="H750" s="35">
        <f t="shared" si="26"/>
        <v>1520.8353753281508</v>
      </c>
      <c r="I750" s="35">
        <f t="shared" si="27"/>
        <v>988.54299396329804</v>
      </c>
      <c r="J750" s="31">
        <f>(E750*(F750+G750)*(1+(SUM('Cadastro Institucional'!D$3:D$4))))</f>
        <v>2585.4201380578565</v>
      </c>
    </row>
    <row r="751" spans="1:10" ht="26.4" customHeight="1" x14ac:dyDescent="0.25">
      <c r="A751" s="76" t="s">
        <v>89</v>
      </c>
      <c r="B751" s="33" t="s">
        <v>1463</v>
      </c>
      <c r="C751" s="61" t="s">
        <v>1464</v>
      </c>
      <c r="D751" s="33" t="s">
        <v>125</v>
      </c>
      <c r="E751" s="34">
        <v>48</v>
      </c>
      <c r="F751" s="35">
        <v>42.245427092448637</v>
      </c>
      <c r="G751" s="35">
        <v>29.571798964714041</v>
      </c>
      <c r="H751" s="35">
        <f t="shared" si="26"/>
        <v>2027.7805004375346</v>
      </c>
      <c r="I751" s="35">
        <f t="shared" si="27"/>
        <v>1318.0573252843974</v>
      </c>
      <c r="J751" s="31">
        <f>(E751*(F751+G751)*(1+(SUM('Cadastro Institucional'!D$3:D$4))))</f>
        <v>3447.2268507438089</v>
      </c>
    </row>
    <row r="752" spans="1:10" ht="26.4" customHeight="1" x14ac:dyDescent="0.25">
      <c r="A752" s="76" t="s">
        <v>89</v>
      </c>
      <c r="B752" s="33" t="s">
        <v>1465</v>
      </c>
      <c r="C752" s="61" t="s">
        <v>1466</v>
      </c>
      <c r="D752" s="33" t="s">
        <v>125</v>
      </c>
      <c r="E752" s="34">
        <v>19</v>
      </c>
      <c r="F752" s="35">
        <v>42.245427092448637</v>
      </c>
      <c r="G752" s="35">
        <v>29.571798964714041</v>
      </c>
      <c r="H752" s="35">
        <f t="shared" si="26"/>
        <v>802.66311475652412</v>
      </c>
      <c r="I752" s="35">
        <f t="shared" si="27"/>
        <v>521.73102459174072</v>
      </c>
      <c r="J752" s="31">
        <f>(E752*(F752+G752)*(1+(SUM('Cadastro Institucional'!D$3:D$4))))</f>
        <v>1364.527295086091</v>
      </c>
    </row>
    <row r="753" spans="1:10" ht="26.4" customHeight="1" x14ac:dyDescent="0.25">
      <c r="A753" s="76" t="s">
        <v>89</v>
      </c>
      <c r="B753" s="33" t="s">
        <v>1467</v>
      </c>
      <c r="C753" s="61" t="s">
        <v>1468</v>
      </c>
      <c r="D753" s="33" t="s">
        <v>125</v>
      </c>
      <c r="E753" s="34">
        <v>34</v>
      </c>
      <c r="F753" s="35">
        <v>42.245427092448637</v>
      </c>
      <c r="G753" s="35">
        <v>29.571798964714041</v>
      </c>
      <c r="H753" s="35">
        <f t="shared" si="26"/>
        <v>1436.3445211432536</v>
      </c>
      <c r="I753" s="35">
        <f t="shared" si="27"/>
        <v>933.62393874311488</v>
      </c>
      <c r="J753" s="31">
        <f>(E753*(F753+G753)*(1+(SUM('Cadastro Institucional'!D$3:D$4))))</f>
        <v>2441.7856859435315</v>
      </c>
    </row>
    <row r="754" spans="1:10" ht="26.4" customHeight="1" x14ac:dyDescent="0.25">
      <c r="A754" s="76" t="s">
        <v>89</v>
      </c>
      <c r="B754" s="33" t="s">
        <v>1469</v>
      </c>
      <c r="C754" s="61" t="s">
        <v>1470</v>
      </c>
      <c r="D754" s="33" t="s">
        <v>125</v>
      </c>
      <c r="E754" s="34">
        <v>2</v>
      </c>
      <c r="F754" s="35">
        <v>42.245427092448637</v>
      </c>
      <c r="G754" s="35">
        <v>29.571798964714041</v>
      </c>
      <c r="H754" s="35">
        <f t="shared" si="26"/>
        <v>84.490854184897273</v>
      </c>
      <c r="I754" s="35">
        <f t="shared" si="27"/>
        <v>54.919055220183232</v>
      </c>
      <c r="J754" s="31">
        <f>(E754*(F754+G754)*(1+(SUM('Cadastro Institucional'!D$3:D$4))))</f>
        <v>143.63445211432537</v>
      </c>
    </row>
    <row r="755" spans="1:10" ht="26.4" customHeight="1" x14ac:dyDescent="0.25">
      <c r="A755" s="76" t="s">
        <v>89</v>
      </c>
      <c r="B755" s="33" t="s">
        <v>1471</v>
      </c>
      <c r="C755" s="61" t="s">
        <v>1472</v>
      </c>
      <c r="D755" s="33" t="s">
        <v>125</v>
      </c>
      <c r="E755" s="34">
        <v>48</v>
      </c>
      <c r="F755" s="35">
        <v>70.189873029087821</v>
      </c>
      <c r="G755" s="35">
        <v>49.13291112036147</v>
      </c>
      <c r="H755" s="35">
        <f t="shared" si="26"/>
        <v>3369.1139053962152</v>
      </c>
      <c r="I755" s="35">
        <f t="shared" si="27"/>
        <v>2189.92403850754</v>
      </c>
      <c r="J755" s="31">
        <f>(E755*(F755+G755)*(1+(SUM('Cadastro Institucional'!D$3:D$4))))</f>
        <v>5727.4936391735664</v>
      </c>
    </row>
    <row r="756" spans="1:10" ht="26.4" customHeight="1" x14ac:dyDescent="0.25">
      <c r="A756" s="76" t="s">
        <v>89</v>
      </c>
      <c r="B756" s="33" t="s">
        <v>1473</v>
      </c>
      <c r="C756" s="61" t="s">
        <v>1474</v>
      </c>
      <c r="D756" s="33" t="s">
        <v>125</v>
      </c>
      <c r="E756" s="34">
        <v>117</v>
      </c>
      <c r="F756" s="35">
        <v>53.834153201466648</v>
      </c>
      <c r="G756" s="35">
        <v>37.683907241026652</v>
      </c>
      <c r="H756" s="35">
        <f t="shared" si="26"/>
        <v>6298.5959245715976</v>
      </c>
      <c r="I756" s="35">
        <f t="shared" si="27"/>
        <v>4094.0873509715384</v>
      </c>
      <c r="J756" s="31">
        <f>(E756*(F756+G756)*(1+(SUM('Cadastro Institucional'!D$3:D$4))))</f>
        <v>10707.613071771715</v>
      </c>
    </row>
    <row r="757" spans="1:10" ht="26.4" customHeight="1" x14ac:dyDescent="0.25">
      <c r="A757" s="76" t="s">
        <v>91</v>
      </c>
      <c r="B757" s="33" t="s">
        <v>1475</v>
      </c>
      <c r="C757" s="61" t="s">
        <v>1476</v>
      </c>
      <c r="D757" s="33" t="s">
        <v>152</v>
      </c>
      <c r="E757" s="34">
        <v>250</v>
      </c>
      <c r="F757" s="35">
        <v>43.839904301774517</v>
      </c>
      <c r="G757" s="35">
        <v>30.687933011242169</v>
      </c>
      <c r="H757" s="35">
        <f t="shared" si="26"/>
        <v>10959.97607544363</v>
      </c>
      <c r="I757" s="35">
        <f t="shared" si="27"/>
        <v>7123.9844490383603</v>
      </c>
      <c r="J757" s="31">
        <f>(E757*(F757+G757)*(1+(SUM('Cadastro Institucional'!D$3:D$4))))</f>
        <v>18631.959328254172</v>
      </c>
    </row>
    <row r="758" spans="1:10" ht="26.4" customHeight="1" x14ac:dyDescent="0.25">
      <c r="A758" s="76" t="s">
        <v>91</v>
      </c>
      <c r="B758" s="33" t="s">
        <v>1477</v>
      </c>
      <c r="C758" s="61" t="s">
        <v>388</v>
      </c>
      <c r="D758" s="33" t="s">
        <v>152</v>
      </c>
      <c r="E758" s="34">
        <v>200</v>
      </c>
      <c r="F758" s="35">
        <v>64.929742029249851</v>
      </c>
      <c r="G758" s="31">
        <v>45.450819420474893</v>
      </c>
      <c r="H758" s="31">
        <f t="shared" si="26"/>
        <v>12985.948405849971</v>
      </c>
      <c r="I758" s="31">
        <f t="shared" si="27"/>
        <v>8440.866463802482</v>
      </c>
      <c r="J758" s="31">
        <f>(E758*(F758+G758)*(1+(SUM('Cadastro Institucional'!D$3:D$4))))</f>
        <v>22076.112289944951</v>
      </c>
    </row>
    <row r="759" spans="1:10" ht="39.6" customHeight="1" x14ac:dyDescent="0.25">
      <c r="A759" s="76" t="s">
        <v>91</v>
      </c>
      <c r="B759" s="33" t="s">
        <v>1478</v>
      </c>
      <c r="C759" s="61" t="s">
        <v>1479</v>
      </c>
      <c r="D759" s="33" t="s">
        <v>125</v>
      </c>
      <c r="E759" s="34">
        <v>18</v>
      </c>
      <c r="F759" s="35">
        <v>20.87614490560691</v>
      </c>
      <c r="G759" s="35">
        <v>14.613301433924841</v>
      </c>
      <c r="H759" s="35">
        <f t="shared" si="26"/>
        <v>375.77060830092438</v>
      </c>
      <c r="I759" s="35">
        <f t="shared" si="27"/>
        <v>244.25089539560085</v>
      </c>
      <c r="J759" s="31">
        <f>(E759*(F759+G759)*(1+(SUM('Cadastro Institucional'!D$3:D$4))))</f>
        <v>638.81003411157155</v>
      </c>
    </row>
    <row r="760" spans="1:10" ht="39.6" customHeight="1" x14ac:dyDescent="0.25">
      <c r="A760" s="76" t="s">
        <v>91</v>
      </c>
      <c r="B760" s="33" t="s">
        <v>1480</v>
      </c>
      <c r="C760" s="61" t="s">
        <v>1481</v>
      </c>
      <c r="D760" s="33" t="s">
        <v>125</v>
      </c>
      <c r="E760" s="34">
        <v>7</v>
      </c>
      <c r="F760" s="35">
        <v>23.83496859301577</v>
      </c>
      <c r="G760" s="35">
        <v>16.68447801511104</v>
      </c>
      <c r="H760" s="35">
        <f t="shared" si="26"/>
        <v>166.8447801511104</v>
      </c>
      <c r="I760" s="35">
        <f t="shared" si="27"/>
        <v>108.44910709822176</v>
      </c>
      <c r="J760" s="31">
        <f>(E760*(F760+G760)*(1+(SUM('Cadastro Institucional'!D$3:D$4))))</f>
        <v>283.63612625688768</v>
      </c>
    </row>
    <row r="761" spans="1:10" ht="39.6" customHeight="1" x14ac:dyDescent="0.25">
      <c r="A761" s="76" t="s">
        <v>91</v>
      </c>
      <c r="B761" s="33" t="s">
        <v>1482</v>
      </c>
      <c r="C761" s="61" t="s">
        <v>390</v>
      </c>
      <c r="D761" s="33" t="s">
        <v>125</v>
      </c>
      <c r="E761" s="34">
        <v>7</v>
      </c>
      <c r="F761" s="35">
        <v>259.55458902325449</v>
      </c>
      <c r="G761" s="35">
        <v>181.68821231627811</v>
      </c>
      <c r="H761" s="35">
        <f t="shared" si="26"/>
        <v>1816.8821231627815</v>
      </c>
      <c r="I761" s="35">
        <f t="shared" si="27"/>
        <v>1180.9733800558081</v>
      </c>
      <c r="J761" s="31">
        <f>(E761*(F761+G761)*(1+(SUM('Cadastro Institucional'!D$3:D$4))))</f>
        <v>3088.6996093767284</v>
      </c>
    </row>
    <row r="762" spans="1:10" x14ac:dyDescent="0.25">
      <c r="A762" s="76" t="s">
        <v>91</v>
      </c>
      <c r="B762" s="33" t="s">
        <v>1483</v>
      </c>
      <c r="C762" s="61" t="s">
        <v>392</v>
      </c>
      <c r="D762" s="33" t="s">
        <v>125</v>
      </c>
      <c r="E762" s="34">
        <v>13</v>
      </c>
      <c r="F762" s="35">
        <v>45.204250779857489</v>
      </c>
      <c r="G762" s="35">
        <v>31.642975545900239</v>
      </c>
      <c r="H762" s="35">
        <f t="shared" si="26"/>
        <v>587.65526013814736</v>
      </c>
      <c r="I762" s="35">
        <f t="shared" si="27"/>
        <v>381.97591908979581</v>
      </c>
      <c r="J762" s="31">
        <f>(E762*(F762+G762)*(1+(SUM('Cadastro Institucional'!D$3:D$4))))</f>
        <v>999.01394223485045</v>
      </c>
    </row>
    <row r="763" spans="1:10" ht="26.4" customHeight="1" x14ac:dyDescent="0.25">
      <c r="A763" s="76" t="s">
        <v>91</v>
      </c>
      <c r="B763" s="33" t="s">
        <v>1484</v>
      </c>
      <c r="C763" s="61" t="s">
        <v>1485</v>
      </c>
      <c r="D763" s="33" t="s">
        <v>125</v>
      </c>
      <c r="E763" s="34">
        <v>7</v>
      </c>
      <c r="F763" s="35">
        <v>123.28432030870221</v>
      </c>
      <c r="G763" s="35">
        <v>86.299024216091567</v>
      </c>
      <c r="H763" s="35">
        <f t="shared" si="26"/>
        <v>862.99024216091539</v>
      </c>
      <c r="I763" s="35">
        <f t="shared" si="27"/>
        <v>560.943657404595</v>
      </c>
      <c r="J763" s="31">
        <f>(E763*(F763+G763)*(1+(SUM('Cadastro Institucional'!D$3:D$4))))</f>
        <v>1467.0834116735564</v>
      </c>
    </row>
    <row r="764" spans="1:10" ht="26.4" customHeight="1" x14ac:dyDescent="0.25">
      <c r="A764" s="76" t="s">
        <v>91</v>
      </c>
      <c r="B764" s="33" t="s">
        <v>1486</v>
      </c>
      <c r="C764" s="61" t="s">
        <v>1487</v>
      </c>
      <c r="D764" s="33" t="s">
        <v>125</v>
      </c>
      <c r="E764" s="34">
        <v>2</v>
      </c>
      <c r="F764" s="35">
        <v>11.950360115256871</v>
      </c>
      <c r="G764" s="35">
        <v>8.3652520806798094</v>
      </c>
      <c r="H764" s="35">
        <f t="shared" si="26"/>
        <v>23.900720230513741</v>
      </c>
      <c r="I764" s="35">
        <f t="shared" si="27"/>
        <v>15.535468149833932</v>
      </c>
      <c r="J764" s="31">
        <f>(E764*(F764+G764)*(1+(SUM('Cadastro Institucional'!D$3:D$4))))</f>
        <v>40.63122439187336</v>
      </c>
    </row>
    <row r="765" spans="1:10" ht="26.4" customHeight="1" x14ac:dyDescent="0.25">
      <c r="A765" s="76" t="s">
        <v>91</v>
      </c>
      <c r="B765" s="33" t="s">
        <v>1488</v>
      </c>
      <c r="C765" s="61" t="s">
        <v>1489</v>
      </c>
      <c r="D765" s="33" t="s">
        <v>125</v>
      </c>
      <c r="E765" s="34">
        <v>19</v>
      </c>
      <c r="F765" s="35">
        <v>14.38317070268193</v>
      </c>
      <c r="G765" s="35">
        <v>10.06821949187735</v>
      </c>
      <c r="H765" s="35">
        <f t="shared" si="26"/>
        <v>273.28024335095665</v>
      </c>
      <c r="I765" s="35">
        <f t="shared" si="27"/>
        <v>177.63215817812184</v>
      </c>
      <c r="J765" s="31">
        <f>(E765*(F765+G765)*(1+(SUM('Cadastro Institucional'!D$3:D$4))))</f>
        <v>464.57641369662633</v>
      </c>
    </row>
    <row r="766" spans="1:10" ht="26.4" customHeight="1" x14ac:dyDescent="0.25">
      <c r="A766" s="76" t="s">
        <v>91</v>
      </c>
      <c r="B766" s="33" t="s">
        <v>1490</v>
      </c>
      <c r="C766" s="61" t="s">
        <v>1491</v>
      </c>
      <c r="D766" s="33" t="s">
        <v>125</v>
      </c>
      <c r="E766" s="34">
        <v>110</v>
      </c>
      <c r="F766" s="35">
        <v>3.4519609686436632</v>
      </c>
      <c r="G766" s="35">
        <v>2.4163726780505641</v>
      </c>
      <c r="H766" s="35">
        <f t="shared" ref="H766:H829" si="28">F766*E766</f>
        <v>379.71570655080296</v>
      </c>
      <c r="I766" s="35">
        <f t="shared" ref="I766:I829" si="29">(E766*F766)*0.65</f>
        <v>246.81520925802192</v>
      </c>
      <c r="J766" s="31">
        <f>(E766*(F766+G766)*(1+(SUM('Cadastro Institucional'!D$3:D$4))))</f>
        <v>645.51670113636499</v>
      </c>
    </row>
    <row r="767" spans="1:10" ht="26.4" customHeight="1" x14ac:dyDescent="0.25">
      <c r="A767" s="76" t="s">
        <v>91</v>
      </c>
      <c r="B767" s="33" t="s">
        <v>1492</v>
      </c>
      <c r="C767" s="61" t="s">
        <v>1493</v>
      </c>
      <c r="D767" s="33" t="s">
        <v>125</v>
      </c>
      <c r="E767" s="34">
        <v>110</v>
      </c>
      <c r="F767" s="35">
        <v>3.4519609686436632</v>
      </c>
      <c r="G767" s="35">
        <v>2.4163726780505641</v>
      </c>
      <c r="H767" s="35">
        <f t="shared" si="28"/>
        <v>379.71570655080296</v>
      </c>
      <c r="I767" s="35">
        <f t="shared" si="29"/>
        <v>246.81520925802192</v>
      </c>
      <c r="J767" s="31">
        <f>(E767*(F767+G767)*(1+(SUM('Cadastro Institucional'!D$3:D$4))))</f>
        <v>645.51670113636499</v>
      </c>
    </row>
    <row r="768" spans="1:10" ht="26.4" customHeight="1" x14ac:dyDescent="0.25">
      <c r="A768" s="76" t="s">
        <v>91</v>
      </c>
      <c r="B768" s="33" t="s">
        <v>1494</v>
      </c>
      <c r="C768" s="61" t="s">
        <v>1495</v>
      </c>
      <c r="D768" s="33" t="s">
        <v>125</v>
      </c>
      <c r="E768" s="34">
        <v>1</v>
      </c>
      <c r="F768" s="35">
        <v>107.0107900279535</v>
      </c>
      <c r="G768" s="35">
        <v>74.907553019567473</v>
      </c>
      <c r="H768" s="35">
        <f t="shared" si="28"/>
        <v>107.0107900279535</v>
      </c>
      <c r="I768" s="35">
        <f t="shared" si="29"/>
        <v>69.557013518169782</v>
      </c>
      <c r="J768" s="31">
        <f>(E768*(F768+G768)*(1+(SUM('Cadastro Institucional'!D$3:D$4))))</f>
        <v>181.91834304752098</v>
      </c>
    </row>
    <row r="769" spans="1:10" ht="26.4" customHeight="1" x14ac:dyDescent="0.25">
      <c r="A769" s="76" t="s">
        <v>91</v>
      </c>
      <c r="B769" s="33" t="s">
        <v>1496</v>
      </c>
      <c r="C769" s="61" t="s">
        <v>1497</v>
      </c>
      <c r="D769" s="33" t="s">
        <v>125</v>
      </c>
      <c r="E769" s="34">
        <v>1</v>
      </c>
      <c r="F769" s="35">
        <v>87.104481775441769</v>
      </c>
      <c r="G769" s="35">
        <v>60.973137242809237</v>
      </c>
      <c r="H769" s="35">
        <f t="shared" si="28"/>
        <v>87.104481775441769</v>
      </c>
      <c r="I769" s="35">
        <f t="shared" si="29"/>
        <v>56.617913154037154</v>
      </c>
      <c r="J769" s="31">
        <f>(E769*(F769+G769)*(1+(SUM('Cadastro Institucional'!D$3:D$4))))</f>
        <v>148.077619018251</v>
      </c>
    </row>
    <row r="770" spans="1:10" ht="26.4" customHeight="1" x14ac:dyDescent="0.25">
      <c r="A770" s="76" t="s">
        <v>91</v>
      </c>
      <c r="B770" s="33" t="s">
        <v>1498</v>
      </c>
      <c r="C770" s="61" t="s">
        <v>1499</v>
      </c>
      <c r="D770" s="33" t="s">
        <v>125</v>
      </c>
      <c r="E770" s="34">
        <v>1</v>
      </c>
      <c r="F770" s="35">
        <v>173.5185713571548</v>
      </c>
      <c r="G770" s="35">
        <v>121.4629999500084</v>
      </c>
      <c r="H770" s="35">
        <f t="shared" si="28"/>
        <v>173.5185713571548</v>
      </c>
      <c r="I770" s="35">
        <f t="shared" si="29"/>
        <v>112.78707138215063</v>
      </c>
      <c r="J770" s="31">
        <f>(E770*(F770+G770)*(1+(SUM('Cadastro Institucional'!D$3:D$4))))</f>
        <v>294.98157130716322</v>
      </c>
    </row>
    <row r="771" spans="1:10" ht="26.4" customHeight="1" x14ac:dyDescent="0.25">
      <c r="A771" s="76" t="s">
        <v>91</v>
      </c>
      <c r="B771" s="33" t="s">
        <v>1500</v>
      </c>
      <c r="C771" s="61" t="s">
        <v>1501</v>
      </c>
      <c r="D771" s="33" t="s">
        <v>125</v>
      </c>
      <c r="E771" s="34">
        <v>1</v>
      </c>
      <c r="F771" s="35">
        <v>438.16891228650229</v>
      </c>
      <c r="G771" s="35">
        <v>306.71823860055162</v>
      </c>
      <c r="H771" s="35">
        <f t="shared" si="28"/>
        <v>438.16891228650229</v>
      </c>
      <c r="I771" s="35">
        <f t="shared" si="29"/>
        <v>284.80979298622651</v>
      </c>
      <c r="J771" s="31">
        <f>(E771*(F771+G771)*(1+(SUM('Cadastro Institucional'!D$3:D$4))))</f>
        <v>744.88715088705385</v>
      </c>
    </row>
    <row r="772" spans="1:10" ht="26.4" customHeight="1" x14ac:dyDescent="0.25">
      <c r="A772" s="76" t="s">
        <v>91</v>
      </c>
      <c r="B772" s="33" t="s">
        <v>1502</v>
      </c>
      <c r="C772" s="61" t="s">
        <v>1503</v>
      </c>
      <c r="D772" s="33" t="s">
        <v>125</v>
      </c>
      <c r="E772" s="34">
        <v>1</v>
      </c>
      <c r="F772" s="35">
        <v>443.64602369008361</v>
      </c>
      <c r="G772" s="35">
        <v>310.55221658305851</v>
      </c>
      <c r="H772" s="35">
        <f t="shared" si="28"/>
        <v>443.64602369008361</v>
      </c>
      <c r="I772" s="35">
        <f t="shared" si="29"/>
        <v>288.36991539855438</v>
      </c>
      <c r="J772" s="31">
        <f>(E772*(F772+G772)*(1+(SUM('Cadastro Institucional'!D$3:D$4))))</f>
        <v>754.19824027314212</v>
      </c>
    </row>
    <row r="773" spans="1:10" ht="26.4" customHeight="1" x14ac:dyDescent="0.25">
      <c r="A773" s="76" t="s">
        <v>91</v>
      </c>
      <c r="B773" s="33" t="s">
        <v>1504</v>
      </c>
      <c r="C773" s="61" t="s">
        <v>1505</v>
      </c>
      <c r="D773" s="33" t="s">
        <v>125</v>
      </c>
      <c r="E773" s="34">
        <v>4</v>
      </c>
      <c r="F773" s="35">
        <v>28.858393697861018</v>
      </c>
      <c r="G773" s="35">
        <v>20.200875588502711</v>
      </c>
      <c r="H773" s="35">
        <f t="shared" si="28"/>
        <v>115.43357479144407</v>
      </c>
      <c r="I773" s="35">
        <f t="shared" si="29"/>
        <v>75.03182361443865</v>
      </c>
      <c r="J773" s="31">
        <f>(E773*(F773+G773)*(1+(SUM('Cadastro Institucional'!D$3:D$4))))</f>
        <v>196.23707714545492</v>
      </c>
    </row>
    <row r="774" spans="1:10" ht="26.4" customHeight="1" x14ac:dyDescent="0.25">
      <c r="A774" s="76" t="s">
        <v>91</v>
      </c>
      <c r="B774" s="33" t="s">
        <v>1506</v>
      </c>
      <c r="C774" s="61" t="s">
        <v>1507</v>
      </c>
      <c r="D774" s="33" t="s">
        <v>125</v>
      </c>
      <c r="E774" s="34">
        <v>4</v>
      </c>
      <c r="F774" s="35">
        <v>75.482879847674752</v>
      </c>
      <c r="G774" s="31">
        <v>52.838015893372322</v>
      </c>
      <c r="H774" s="31">
        <f t="shared" si="28"/>
        <v>301.93151939069901</v>
      </c>
      <c r="I774" s="31">
        <f t="shared" si="29"/>
        <v>196.25548760395435</v>
      </c>
      <c r="J774" s="31">
        <f>(E774*(F774+G774)*(1+(SUM('Cadastro Institucional'!D$3:D$4))))</f>
        <v>513.28358296418833</v>
      </c>
    </row>
    <row r="775" spans="1:10" ht="26.4" customHeight="1" x14ac:dyDescent="0.25">
      <c r="A775" s="76" t="s">
        <v>91</v>
      </c>
      <c r="B775" s="33" t="s">
        <v>1508</v>
      </c>
      <c r="C775" s="61" t="s">
        <v>1509</v>
      </c>
      <c r="D775" s="33" t="s">
        <v>125</v>
      </c>
      <c r="E775" s="34">
        <v>2</v>
      </c>
      <c r="F775" s="35">
        <v>65.357127672986678</v>
      </c>
      <c r="G775" s="35">
        <v>45.74998937109067</v>
      </c>
      <c r="H775" s="35">
        <f t="shared" si="28"/>
        <v>130.71425534597336</v>
      </c>
      <c r="I775" s="35">
        <f t="shared" si="29"/>
        <v>84.964265974882679</v>
      </c>
      <c r="J775" s="31">
        <f>(E775*(F775+G775)*(1+(SUM('Cadastro Institucional'!D$3:D$4))))</f>
        <v>222.21423408815468</v>
      </c>
    </row>
    <row r="776" spans="1:10" ht="26.4" customHeight="1" x14ac:dyDescent="0.25">
      <c r="A776" s="76" t="s">
        <v>91</v>
      </c>
      <c r="B776" s="33" t="s">
        <v>1510</v>
      </c>
      <c r="C776" s="61" t="s">
        <v>1511</v>
      </c>
      <c r="D776" s="33" t="s">
        <v>125</v>
      </c>
      <c r="E776" s="34">
        <v>1</v>
      </c>
      <c r="F776" s="35">
        <v>56.47408144701032</v>
      </c>
      <c r="G776" s="35">
        <v>39.531857012907217</v>
      </c>
      <c r="H776" s="35">
        <f t="shared" si="28"/>
        <v>56.47408144701032</v>
      </c>
      <c r="I776" s="35">
        <f t="shared" si="29"/>
        <v>36.708152940556708</v>
      </c>
      <c r="J776" s="31">
        <f>(E776*(F776+G776)*(1+(SUM('Cadastro Institucional'!D$3:D$4))))</f>
        <v>96.00593845991753</v>
      </c>
    </row>
    <row r="777" spans="1:10" ht="26.4" customHeight="1" x14ac:dyDescent="0.25">
      <c r="A777" s="76" t="s">
        <v>91</v>
      </c>
      <c r="B777" s="33" t="s">
        <v>1512</v>
      </c>
      <c r="C777" s="61" t="s">
        <v>122</v>
      </c>
      <c r="D777" s="33" t="s">
        <v>120</v>
      </c>
      <c r="E777" s="34">
        <v>18</v>
      </c>
      <c r="F777" s="35">
        <v>35.029184877045928</v>
      </c>
      <c r="G777" s="35">
        <v>24.520429413932149</v>
      </c>
      <c r="H777" s="35">
        <f t="shared" si="28"/>
        <v>630.52532778682667</v>
      </c>
      <c r="I777" s="35">
        <f t="shared" si="29"/>
        <v>409.84146306143737</v>
      </c>
      <c r="J777" s="31">
        <f>(E777*(F777+G777)*(1+(SUM('Cadastro Institucional'!D$3:D$4))))</f>
        <v>1071.8930572376055</v>
      </c>
    </row>
    <row r="778" spans="1:10" ht="26.4" customHeight="1" x14ac:dyDescent="0.25">
      <c r="A778" s="76" t="s">
        <v>91</v>
      </c>
      <c r="B778" s="33" t="s">
        <v>1513</v>
      </c>
      <c r="C778" s="61" t="s">
        <v>127</v>
      </c>
      <c r="D778" s="33" t="s">
        <v>125</v>
      </c>
      <c r="E778" s="34">
        <v>3</v>
      </c>
      <c r="F778" s="35">
        <v>7.1011768497812504</v>
      </c>
      <c r="G778" s="35">
        <v>4.9708237948468748</v>
      </c>
      <c r="H778" s="35">
        <f t="shared" si="28"/>
        <v>21.303530549343751</v>
      </c>
      <c r="I778" s="35">
        <f t="shared" si="29"/>
        <v>13.84729485707344</v>
      </c>
      <c r="J778" s="31">
        <f>(E778*(F778+G778)*(1+(SUM('Cadastro Institucional'!D$3:D$4))))</f>
        <v>36.216001933884378</v>
      </c>
    </row>
    <row r="779" spans="1:10" x14ac:dyDescent="0.25">
      <c r="A779" s="76" t="s">
        <v>91</v>
      </c>
      <c r="B779" s="33" t="s">
        <v>1514</v>
      </c>
      <c r="C779" s="61" t="s">
        <v>131</v>
      </c>
      <c r="D779" s="33" t="s">
        <v>125</v>
      </c>
      <c r="E779" s="34">
        <v>21</v>
      </c>
      <c r="F779" s="35">
        <v>4.2574185279938508</v>
      </c>
      <c r="G779" s="35">
        <v>2.980192969595695</v>
      </c>
      <c r="H779" s="35">
        <f t="shared" si="28"/>
        <v>89.405789087870872</v>
      </c>
      <c r="I779" s="35">
        <f t="shared" si="29"/>
        <v>58.113762907116069</v>
      </c>
      <c r="J779" s="31">
        <f>(E779*(F779+G779)*(1+(SUM('Cadastro Institucional'!D$3:D$4))))</f>
        <v>151.98984144938046</v>
      </c>
    </row>
    <row r="780" spans="1:10" x14ac:dyDescent="0.25">
      <c r="A780" s="76" t="s">
        <v>91</v>
      </c>
      <c r="B780" s="33" t="s">
        <v>1515</v>
      </c>
      <c r="C780" s="61" t="s">
        <v>1516</v>
      </c>
      <c r="D780" s="33" t="s">
        <v>125</v>
      </c>
      <c r="E780" s="34">
        <v>2</v>
      </c>
      <c r="F780" s="35">
        <v>80.545755935018803</v>
      </c>
      <c r="G780" s="35">
        <v>56.382029154513162</v>
      </c>
      <c r="H780" s="35">
        <f t="shared" si="28"/>
        <v>161.09151187003761</v>
      </c>
      <c r="I780" s="35">
        <f t="shared" si="29"/>
        <v>104.70948271552444</v>
      </c>
      <c r="J780" s="31">
        <f>(E780*(F780+G780)*(1+(SUM('Cadastro Institucional'!D$3:D$4))))</f>
        <v>273.85557017906393</v>
      </c>
    </row>
    <row r="781" spans="1:10" x14ac:dyDescent="0.25">
      <c r="A781" s="76" t="s">
        <v>91</v>
      </c>
      <c r="B781" s="33" t="s">
        <v>1517</v>
      </c>
      <c r="C781" s="61" t="s">
        <v>1518</v>
      </c>
      <c r="D781" s="33" t="s">
        <v>125</v>
      </c>
      <c r="E781" s="34">
        <v>2</v>
      </c>
      <c r="F781" s="35">
        <v>172.59804843218319</v>
      </c>
      <c r="G781" s="35">
        <v>120.81863390252821</v>
      </c>
      <c r="H781" s="35">
        <f t="shared" si="28"/>
        <v>345.19609686436638</v>
      </c>
      <c r="I781" s="35">
        <f t="shared" si="29"/>
        <v>224.37746296183815</v>
      </c>
      <c r="J781" s="31">
        <f>(E781*(F781+G781)*(1+(SUM('Cadastro Institucional'!D$3:D$4))))</f>
        <v>586.83336466942274</v>
      </c>
    </row>
    <row r="782" spans="1:10" x14ac:dyDescent="0.25">
      <c r="A782" s="76" t="s">
        <v>91</v>
      </c>
      <c r="B782" s="33" t="s">
        <v>1519</v>
      </c>
      <c r="C782" s="61" t="s">
        <v>1520</v>
      </c>
      <c r="D782" s="33" t="s">
        <v>954</v>
      </c>
      <c r="E782" s="34">
        <v>1</v>
      </c>
      <c r="F782" s="35">
        <v>256.26700714835567</v>
      </c>
      <c r="G782" s="35">
        <v>179.38690500384899</v>
      </c>
      <c r="H782" s="35">
        <f t="shared" si="28"/>
        <v>256.26700714835567</v>
      </c>
      <c r="I782" s="35">
        <f t="shared" si="29"/>
        <v>166.57355464643121</v>
      </c>
      <c r="J782" s="31">
        <f>(E782*(F782+G782)*(1+(SUM('Cadastro Institucional'!D$3:D$4))))</f>
        <v>435.65391215220467</v>
      </c>
    </row>
    <row r="783" spans="1:10" ht="39.6" customHeight="1" x14ac:dyDescent="0.25">
      <c r="A783" s="76" t="s">
        <v>91</v>
      </c>
      <c r="B783" s="33" t="s">
        <v>1521</v>
      </c>
      <c r="C783" s="61" t="s">
        <v>1522</v>
      </c>
      <c r="D783" s="33" t="s">
        <v>125</v>
      </c>
      <c r="E783" s="34">
        <v>1</v>
      </c>
      <c r="F783" s="35">
        <v>617.73663429347073</v>
      </c>
      <c r="G783" s="35">
        <v>432.4156440054295</v>
      </c>
      <c r="H783" s="35">
        <f t="shared" si="28"/>
        <v>617.73663429347073</v>
      </c>
      <c r="I783" s="35">
        <f t="shared" si="29"/>
        <v>401.52881229075598</v>
      </c>
      <c r="J783" s="31">
        <f>(E783*(F783+G783)*(1+(SUM('Cadastro Institucional'!D$3:D$4))))</f>
        <v>1050.1522782989002</v>
      </c>
    </row>
    <row r="784" spans="1:10" ht="39.6" customHeight="1" x14ac:dyDescent="0.25">
      <c r="A784" s="76" t="s">
        <v>91</v>
      </c>
      <c r="B784" s="33" t="s">
        <v>1523</v>
      </c>
      <c r="C784" s="61" t="s">
        <v>1524</v>
      </c>
      <c r="D784" s="33" t="s">
        <v>125</v>
      </c>
      <c r="E784" s="34">
        <v>3</v>
      </c>
      <c r="F784" s="35">
        <v>435.6045984240813</v>
      </c>
      <c r="G784" s="35">
        <v>304.92321889685689</v>
      </c>
      <c r="H784" s="35">
        <f t="shared" si="28"/>
        <v>1306.8137952722439</v>
      </c>
      <c r="I784" s="35">
        <f t="shared" si="29"/>
        <v>849.42896692695854</v>
      </c>
      <c r="J784" s="31">
        <f>(E784*(F784+G784)*(1+(SUM('Cadastro Institucional'!D$3:D$4))))</f>
        <v>2221.5834519628147</v>
      </c>
    </row>
    <row r="785" spans="1:10" ht="26.4" customHeight="1" x14ac:dyDescent="0.25">
      <c r="A785" s="76" t="s">
        <v>91</v>
      </c>
      <c r="B785" s="33" t="s">
        <v>1525</v>
      </c>
      <c r="C785" s="61" t="s">
        <v>1526</v>
      </c>
      <c r="D785" s="33" t="s">
        <v>125</v>
      </c>
      <c r="E785" s="34">
        <v>36</v>
      </c>
      <c r="F785" s="35">
        <v>107.6683064029333</v>
      </c>
      <c r="G785" s="35">
        <v>75.367814482053305</v>
      </c>
      <c r="H785" s="35">
        <f t="shared" si="28"/>
        <v>3876.0590305055985</v>
      </c>
      <c r="I785" s="35">
        <f t="shared" si="29"/>
        <v>2519.4383698286392</v>
      </c>
      <c r="J785" s="31">
        <f>(E785*(F785+G785)*(1+(SUM('Cadastro Institucional'!D$3:D$4))))</f>
        <v>6589.3003518595169</v>
      </c>
    </row>
    <row r="786" spans="1:10" x14ac:dyDescent="0.25">
      <c r="A786" s="76" t="s">
        <v>91</v>
      </c>
      <c r="B786" s="33" t="s">
        <v>1527</v>
      </c>
      <c r="C786" s="61" t="s">
        <v>1528</v>
      </c>
      <c r="D786" s="33" t="s">
        <v>125</v>
      </c>
      <c r="E786" s="34">
        <v>365</v>
      </c>
      <c r="F786" s="35">
        <v>10.717516912169851</v>
      </c>
      <c r="G786" s="35">
        <v>7.5022618385188933</v>
      </c>
      <c r="H786" s="35">
        <f t="shared" si="28"/>
        <v>3911.8936729419956</v>
      </c>
      <c r="I786" s="35">
        <f t="shared" si="29"/>
        <v>2542.7308874122973</v>
      </c>
      <c r="J786" s="31">
        <f>(E786*(F786+G786)*(1+(SUM('Cadastro Institucional'!D$3:D$4))))</f>
        <v>6650.2192440013914</v>
      </c>
    </row>
    <row r="787" spans="1:10" ht="26.4" customHeight="1" x14ac:dyDescent="0.25">
      <c r="A787" s="76" t="s">
        <v>91</v>
      </c>
      <c r="B787" s="33" t="s">
        <v>1529</v>
      </c>
      <c r="C787" s="61" t="s">
        <v>1530</v>
      </c>
      <c r="D787" s="33" t="s">
        <v>137</v>
      </c>
      <c r="E787" s="34">
        <v>310</v>
      </c>
      <c r="F787" s="35">
        <v>13.85715760269813</v>
      </c>
      <c r="G787" s="35">
        <v>9.7000103218886924</v>
      </c>
      <c r="H787" s="35">
        <f t="shared" si="28"/>
        <v>4295.7188568364209</v>
      </c>
      <c r="I787" s="35">
        <f t="shared" si="29"/>
        <v>2792.2172569436739</v>
      </c>
      <c r="J787" s="31">
        <f>(E787*(F787+G787)*(1+(SUM('Cadastro Institucional'!D$3:D$4))))</f>
        <v>7302.7220566219148</v>
      </c>
    </row>
    <row r="788" spans="1:10" ht="26.4" customHeight="1" x14ac:dyDescent="0.25">
      <c r="A788" s="76" t="s">
        <v>93</v>
      </c>
      <c r="B788" s="33" t="s">
        <v>1531</v>
      </c>
      <c r="C788" s="61" t="s">
        <v>1532</v>
      </c>
      <c r="D788" s="33" t="s">
        <v>152</v>
      </c>
      <c r="E788" s="34">
        <v>540</v>
      </c>
      <c r="F788" s="35">
        <v>24.328105874250578</v>
      </c>
      <c r="G788" s="35">
        <v>17.0296741119754</v>
      </c>
      <c r="H788" s="35">
        <f t="shared" si="28"/>
        <v>13137.177172095313</v>
      </c>
      <c r="I788" s="35">
        <f t="shared" si="29"/>
        <v>8539.1651618619544</v>
      </c>
      <c r="J788" s="31">
        <f>(E788*(F788+G788)*(1+(SUM('Cadastro Institucional'!D$3:D$4))))</f>
        <v>22333.201192562028</v>
      </c>
    </row>
    <row r="789" spans="1:10" ht="26.4" customHeight="1" x14ac:dyDescent="0.25">
      <c r="A789" s="76" t="s">
        <v>93</v>
      </c>
      <c r="B789" s="33" t="s">
        <v>1533</v>
      </c>
      <c r="C789" s="61" t="s">
        <v>1534</v>
      </c>
      <c r="D789" s="33" t="s">
        <v>152</v>
      </c>
      <c r="E789" s="34">
        <v>80</v>
      </c>
      <c r="F789" s="35">
        <v>60.878020924004652</v>
      </c>
      <c r="G789" s="35">
        <v>42.614614646803247</v>
      </c>
      <c r="H789" s="35">
        <f t="shared" si="28"/>
        <v>4870.2416739203718</v>
      </c>
      <c r="I789" s="35">
        <f t="shared" si="29"/>
        <v>3165.6570880482418</v>
      </c>
      <c r="J789" s="31">
        <f>(E789*(F789+G789)*(1+(SUM('Cadastro Institucional'!D$3:D$4))))</f>
        <v>8279.4108456646318</v>
      </c>
    </row>
    <row r="790" spans="1:10" ht="26.4" customHeight="1" x14ac:dyDescent="0.25">
      <c r="A790" s="76" t="s">
        <v>93</v>
      </c>
      <c r="B790" s="33" t="s">
        <v>1535</v>
      </c>
      <c r="C790" s="61" t="s">
        <v>1536</v>
      </c>
      <c r="D790" s="33" t="s">
        <v>125</v>
      </c>
      <c r="E790" s="34">
        <v>108</v>
      </c>
      <c r="F790" s="35">
        <v>71.784350238413694</v>
      </c>
      <c r="G790" s="31">
        <v>50.24904516688958</v>
      </c>
      <c r="H790" s="31">
        <f t="shared" si="28"/>
        <v>7752.7098257486787</v>
      </c>
      <c r="I790" s="31">
        <f t="shared" si="29"/>
        <v>5039.2613867366417</v>
      </c>
      <c r="J790" s="31">
        <f>(E790*(F790+G790)*(1+(SUM('Cadastro Institucional'!D$3:D$4))))</f>
        <v>13179.606703772755</v>
      </c>
    </row>
    <row r="791" spans="1:10" ht="26.4" customHeight="1" x14ac:dyDescent="0.25">
      <c r="A791" s="76" t="s">
        <v>93</v>
      </c>
      <c r="B791" s="33" t="s">
        <v>1537</v>
      </c>
      <c r="C791" s="61" t="s">
        <v>1538</v>
      </c>
      <c r="D791" s="33" t="s">
        <v>125</v>
      </c>
      <c r="E791" s="34">
        <v>5</v>
      </c>
      <c r="F791" s="35">
        <v>136.2702687145522</v>
      </c>
      <c r="G791" s="35">
        <v>95.389188100186558</v>
      </c>
      <c r="H791" s="35">
        <f t="shared" si="28"/>
        <v>681.35134357276104</v>
      </c>
      <c r="I791" s="35">
        <f t="shared" si="29"/>
        <v>442.87837332229469</v>
      </c>
      <c r="J791" s="31">
        <f>(E791*(F791+G791)*(1+(SUM('Cadastro Institucional'!D$3:D$4))))</f>
        <v>1158.2972840736938</v>
      </c>
    </row>
    <row r="792" spans="1:10" ht="26.4" customHeight="1" x14ac:dyDescent="0.25">
      <c r="A792" s="76" t="s">
        <v>93</v>
      </c>
      <c r="B792" s="33" t="s">
        <v>1539</v>
      </c>
      <c r="C792" s="61" t="s">
        <v>1540</v>
      </c>
      <c r="D792" s="33" t="s">
        <v>125</v>
      </c>
      <c r="E792" s="34">
        <v>108</v>
      </c>
      <c r="F792" s="35">
        <v>56.217650060768229</v>
      </c>
      <c r="G792" s="35">
        <v>39.352355042537759</v>
      </c>
      <c r="H792" s="35">
        <f t="shared" si="28"/>
        <v>6071.5062065629691</v>
      </c>
      <c r="I792" s="35">
        <f t="shared" si="29"/>
        <v>3946.4790342659298</v>
      </c>
      <c r="J792" s="31">
        <f>(E792*(F792+G792)*(1+(SUM('Cadastro Institucional'!D$3:D$4))))</f>
        <v>10321.560551157047</v>
      </c>
    </row>
    <row r="793" spans="1:10" x14ac:dyDescent="0.25">
      <c r="A793" s="76" t="s">
        <v>93</v>
      </c>
      <c r="B793" s="33" t="s">
        <v>1541</v>
      </c>
      <c r="C793" s="61" t="s">
        <v>1542</v>
      </c>
      <c r="D793" s="33" t="s">
        <v>125</v>
      </c>
      <c r="E793" s="34">
        <v>52</v>
      </c>
      <c r="F793" s="35">
        <v>79.904677469413556</v>
      </c>
      <c r="G793" s="35">
        <v>55.933274228589489</v>
      </c>
      <c r="H793" s="35">
        <f t="shared" si="28"/>
        <v>4155.043228409505</v>
      </c>
      <c r="I793" s="35">
        <f t="shared" si="29"/>
        <v>2700.7780984661786</v>
      </c>
      <c r="J793" s="31">
        <f>(E793*(F793+G793)*(1+(SUM('Cadastro Institucional'!D$3:D$4))))</f>
        <v>7063.5734882961588</v>
      </c>
    </row>
    <row r="794" spans="1:10" ht="26.4" customHeight="1" x14ac:dyDescent="0.25">
      <c r="A794" s="76" t="s">
        <v>93</v>
      </c>
      <c r="B794" s="33" t="s">
        <v>1543</v>
      </c>
      <c r="C794" s="61" t="s">
        <v>1544</v>
      </c>
      <c r="D794" s="33" t="s">
        <v>125</v>
      </c>
      <c r="E794" s="34">
        <v>28</v>
      </c>
      <c r="F794" s="35">
        <v>158.2970672763737</v>
      </c>
      <c r="G794" s="35">
        <v>110.80794709346161</v>
      </c>
      <c r="H794" s="35">
        <f t="shared" si="28"/>
        <v>4432.3178837384639</v>
      </c>
      <c r="I794" s="35">
        <f t="shared" si="29"/>
        <v>2881.0066244300015</v>
      </c>
      <c r="J794" s="31">
        <f>(E794*(F794+G794)*(1+(SUM('Cadastro Institucional'!D$3:D$4))))</f>
        <v>7534.9404023553889</v>
      </c>
    </row>
    <row r="795" spans="1:10" ht="26.4" customHeight="1" x14ac:dyDescent="0.25">
      <c r="A795" s="76" t="s">
        <v>93</v>
      </c>
      <c r="B795" s="33" t="s">
        <v>1545</v>
      </c>
      <c r="C795" s="61" t="s">
        <v>1546</v>
      </c>
      <c r="D795" s="33" t="s">
        <v>125</v>
      </c>
      <c r="E795" s="34">
        <v>1</v>
      </c>
      <c r="F795" s="35">
        <v>68.957029826000792</v>
      </c>
      <c r="G795" s="35">
        <v>48.269920878200551</v>
      </c>
      <c r="H795" s="35">
        <f t="shared" si="28"/>
        <v>68.957029826000792</v>
      </c>
      <c r="I795" s="35">
        <f t="shared" si="29"/>
        <v>44.822069386900516</v>
      </c>
      <c r="J795" s="31">
        <f>(E795*(F795+G795)*(1+(SUM('Cadastro Institucional'!D$3:D$4))))</f>
        <v>117.22695070420134</v>
      </c>
    </row>
    <row r="796" spans="1:10" x14ac:dyDescent="0.25">
      <c r="A796" s="76" t="s">
        <v>93</v>
      </c>
      <c r="B796" s="33" t="s">
        <v>1547</v>
      </c>
      <c r="C796" s="61" t="s">
        <v>1548</v>
      </c>
      <c r="D796" s="33" t="s">
        <v>125</v>
      </c>
      <c r="E796" s="34">
        <v>28</v>
      </c>
      <c r="F796" s="35">
        <v>145.47549796426861</v>
      </c>
      <c r="G796" s="35">
        <v>101.83284857498801</v>
      </c>
      <c r="H796" s="35">
        <f t="shared" si="28"/>
        <v>4073.3139429995213</v>
      </c>
      <c r="I796" s="35">
        <f t="shared" si="29"/>
        <v>2647.654062949689</v>
      </c>
      <c r="J796" s="31">
        <f>(E796*(F796+G796)*(1+(SUM('Cadastro Institucional'!D$3:D$4))))</f>
        <v>6924.6337030991854</v>
      </c>
    </row>
    <row r="797" spans="1:10" x14ac:dyDescent="0.25">
      <c r="A797" s="76" t="s">
        <v>93</v>
      </c>
      <c r="B797" s="33" t="s">
        <v>1549</v>
      </c>
      <c r="C797" s="61" t="s">
        <v>1550</v>
      </c>
      <c r="D797" s="33" t="s">
        <v>125</v>
      </c>
      <c r="E797" s="34">
        <v>28</v>
      </c>
      <c r="F797" s="35">
        <v>58.765526013814743</v>
      </c>
      <c r="G797" s="35">
        <v>41.135868209670321</v>
      </c>
      <c r="H797" s="35">
        <f t="shared" si="28"/>
        <v>1645.4347283868128</v>
      </c>
      <c r="I797" s="35">
        <f t="shared" si="29"/>
        <v>1069.5325734514283</v>
      </c>
      <c r="J797" s="31">
        <f>(E797*(F797+G797)*(1+(SUM('Cadastro Institucional'!D$3:D$4))))</f>
        <v>2797.2390382575813</v>
      </c>
    </row>
    <row r="798" spans="1:10" ht="26.4" customHeight="1" x14ac:dyDescent="0.25">
      <c r="A798" s="76" t="s">
        <v>93</v>
      </c>
      <c r="B798" s="33" t="s">
        <v>1551</v>
      </c>
      <c r="C798" s="61" t="s">
        <v>1552</v>
      </c>
      <c r="D798" s="33" t="s">
        <v>125</v>
      </c>
      <c r="E798" s="34">
        <v>28</v>
      </c>
      <c r="F798" s="35">
        <v>100.1068680906662</v>
      </c>
      <c r="G798" s="35">
        <v>70.074807663466359</v>
      </c>
      <c r="H798" s="35">
        <f t="shared" si="28"/>
        <v>2802.9923065386533</v>
      </c>
      <c r="I798" s="35">
        <f t="shared" si="29"/>
        <v>1821.9449992501247</v>
      </c>
      <c r="J798" s="31">
        <f>(E798*(F798+G798)*(1+(SUM('Cadastro Institucional'!D$3:D$4))))</f>
        <v>4765.0869211157114</v>
      </c>
    </row>
    <row r="799" spans="1:10" ht="26.4" customHeight="1" x14ac:dyDescent="0.25">
      <c r="A799" s="76" t="s">
        <v>93</v>
      </c>
      <c r="B799" s="33" t="s">
        <v>1553</v>
      </c>
      <c r="C799" s="61" t="s">
        <v>1554</v>
      </c>
      <c r="D799" s="33" t="s">
        <v>125</v>
      </c>
      <c r="E799" s="34">
        <v>80</v>
      </c>
      <c r="F799" s="35">
        <v>74.956866747690967</v>
      </c>
      <c r="G799" s="35">
        <v>52.469806723383677</v>
      </c>
      <c r="H799" s="35">
        <f t="shared" si="28"/>
        <v>5996.5493398152776</v>
      </c>
      <c r="I799" s="35">
        <f t="shared" si="29"/>
        <v>3897.7570708799303</v>
      </c>
      <c r="J799" s="31">
        <f>(E799*(F799+G799)*(1+(SUM('Cadastro Institucional'!D$3:D$4))))</f>
        <v>10194.133877685972</v>
      </c>
    </row>
    <row r="800" spans="1:10" x14ac:dyDescent="0.25">
      <c r="A800" s="76" t="s">
        <v>93</v>
      </c>
      <c r="B800" s="33" t="s">
        <v>1555</v>
      </c>
      <c r="C800" s="61" t="s">
        <v>1556</v>
      </c>
      <c r="D800" s="33" t="s">
        <v>125</v>
      </c>
      <c r="E800" s="34">
        <v>28</v>
      </c>
      <c r="F800" s="35">
        <v>518.61604076527408</v>
      </c>
      <c r="G800" s="35">
        <v>363.03122853569181</v>
      </c>
      <c r="H800" s="35">
        <f t="shared" si="28"/>
        <v>14521.249141427674</v>
      </c>
      <c r="I800" s="35">
        <f t="shared" si="29"/>
        <v>9438.8119419279883</v>
      </c>
      <c r="J800" s="31">
        <f>(E800*(F800+G800)*(1+(SUM('Cadastro Institucional'!D$3:D$4))))</f>
        <v>24686.123540427048</v>
      </c>
    </row>
    <row r="801" spans="1:10" ht="26.4" customHeight="1" x14ac:dyDescent="0.25">
      <c r="A801" s="76" t="s">
        <v>93</v>
      </c>
      <c r="B801" s="33" t="s">
        <v>1557</v>
      </c>
      <c r="C801" s="61" t="s">
        <v>847</v>
      </c>
      <c r="D801" s="33" t="s">
        <v>120</v>
      </c>
      <c r="E801" s="34">
        <v>10</v>
      </c>
      <c r="F801" s="35">
        <v>131.94892644458281</v>
      </c>
      <c r="G801" s="35">
        <v>92.364248511207961</v>
      </c>
      <c r="H801" s="35">
        <f t="shared" si="28"/>
        <v>1319.4892644458282</v>
      </c>
      <c r="I801" s="35">
        <f t="shared" si="29"/>
        <v>857.66802188978841</v>
      </c>
      <c r="J801" s="31">
        <f>(E801*(F801+G801)*(1+(SUM('Cadastro Institucional'!D$3:D$4))))</f>
        <v>2243.1317495579078</v>
      </c>
    </row>
    <row r="802" spans="1:10" x14ac:dyDescent="0.25">
      <c r="A802" s="76" t="s">
        <v>93</v>
      </c>
      <c r="B802" s="33" t="s">
        <v>1558</v>
      </c>
      <c r="C802" s="61" t="s">
        <v>879</v>
      </c>
      <c r="D802" s="33" t="s">
        <v>125</v>
      </c>
      <c r="E802" s="34">
        <v>40</v>
      </c>
      <c r="F802" s="35">
        <v>10.807530903904571</v>
      </c>
      <c r="G802" s="35">
        <v>7.565271632733201</v>
      </c>
      <c r="H802" s="35">
        <f t="shared" si="28"/>
        <v>432.30123615618282</v>
      </c>
      <c r="I802" s="35">
        <f t="shared" si="29"/>
        <v>280.99580350151882</v>
      </c>
      <c r="J802" s="31">
        <f>(E802*(F802+G802)*(1+(SUM('Cadastro Institucional'!D$3:D$4))))</f>
        <v>734.91210146551089</v>
      </c>
    </row>
    <row r="803" spans="1:10" x14ac:dyDescent="0.25">
      <c r="A803" s="76" t="s">
        <v>93</v>
      </c>
      <c r="B803" s="33" t="s">
        <v>1559</v>
      </c>
      <c r="C803" s="61" t="s">
        <v>911</v>
      </c>
      <c r="D803" s="33" t="s">
        <v>125</v>
      </c>
      <c r="E803" s="34">
        <v>31</v>
      </c>
      <c r="F803" s="35">
        <v>32.832356916601107</v>
      </c>
      <c r="G803" s="35">
        <v>22.98264984162077</v>
      </c>
      <c r="H803" s="35">
        <f t="shared" si="28"/>
        <v>1017.8030644146343</v>
      </c>
      <c r="I803" s="35">
        <f t="shared" si="29"/>
        <v>661.57199186951232</v>
      </c>
      <c r="J803" s="31">
        <f>(E803*(F803+G803)*(1+(SUM('Cadastro Institucional'!D$3:D$4))))</f>
        <v>1730.2652095048782</v>
      </c>
    </row>
    <row r="804" spans="1:10" x14ac:dyDescent="0.25">
      <c r="A804" s="76" t="s">
        <v>93</v>
      </c>
      <c r="B804" s="33" t="s">
        <v>1560</v>
      </c>
      <c r="C804" s="61" t="s">
        <v>1561</v>
      </c>
      <c r="D804" s="33" t="s">
        <v>125</v>
      </c>
      <c r="E804" s="34">
        <v>2</v>
      </c>
      <c r="F804" s="35">
        <v>20.662452083738501</v>
      </c>
      <c r="G804" s="35">
        <v>14.46371645861695</v>
      </c>
      <c r="H804" s="35">
        <f t="shared" si="28"/>
        <v>41.324904167477001</v>
      </c>
      <c r="I804" s="35">
        <f t="shared" si="29"/>
        <v>26.861187708860051</v>
      </c>
      <c r="J804" s="31">
        <f>(E804*(F804+G804)*(1+(SUM('Cadastro Institucional'!D$3:D$4))))</f>
        <v>70.252337084710902</v>
      </c>
    </row>
    <row r="805" spans="1:10" x14ac:dyDescent="0.25">
      <c r="A805" s="76" t="s">
        <v>93</v>
      </c>
      <c r="B805" s="33" t="s">
        <v>1562</v>
      </c>
      <c r="C805" s="61" t="s">
        <v>556</v>
      </c>
      <c r="D805" s="33" t="s">
        <v>125</v>
      </c>
      <c r="E805" s="34">
        <v>80</v>
      </c>
      <c r="F805" s="35">
        <v>1.232843203087022</v>
      </c>
      <c r="G805" s="35">
        <v>0.86299024216091569</v>
      </c>
      <c r="H805" s="35">
        <f t="shared" si="28"/>
        <v>98.627456246961756</v>
      </c>
      <c r="I805" s="35">
        <f t="shared" si="29"/>
        <v>64.107846560525147</v>
      </c>
      <c r="J805" s="31">
        <f>(E805*(F805+G805)*(1+(SUM('Cadastro Institucional'!D$3:D$4))))</f>
        <v>167.66667561983502</v>
      </c>
    </row>
    <row r="806" spans="1:10" x14ac:dyDescent="0.25">
      <c r="A806" s="76" t="s">
        <v>93</v>
      </c>
      <c r="B806" s="33" t="s">
        <v>1563</v>
      </c>
      <c r="C806" s="61" t="s">
        <v>1564</v>
      </c>
      <c r="D806" s="33" t="s">
        <v>125</v>
      </c>
      <c r="E806" s="34">
        <v>1</v>
      </c>
      <c r="F806" s="35">
        <v>292.59478686598669</v>
      </c>
      <c r="G806" s="31">
        <v>204.81635080619071</v>
      </c>
      <c r="H806" s="31">
        <f t="shared" si="28"/>
        <v>292.59478686598669</v>
      </c>
      <c r="I806" s="31">
        <f t="shared" si="29"/>
        <v>190.18661146289136</v>
      </c>
      <c r="J806" s="31">
        <f>(E806*(F806+G806)*(1+(SUM('Cadastro Institucional'!D$3:D$4))))</f>
        <v>497.4111376721774</v>
      </c>
    </row>
    <row r="807" spans="1:10" ht="26.4" customHeight="1" x14ac:dyDescent="0.25">
      <c r="A807" s="76" t="s">
        <v>93</v>
      </c>
      <c r="B807" s="33" t="s">
        <v>1565</v>
      </c>
      <c r="C807" s="61" t="s">
        <v>1566</v>
      </c>
      <c r="D807" s="33" t="s">
        <v>125</v>
      </c>
      <c r="E807" s="34">
        <v>2</v>
      </c>
      <c r="F807" s="35">
        <v>463.13809662635811</v>
      </c>
      <c r="G807" s="35">
        <v>324.19666763845072</v>
      </c>
      <c r="H807" s="35">
        <f t="shared" si="28"/>
        <v>926.27619325271621</v>
      </c>
      <c r="I807" s="35">
        <f t="shared" si="29"/>
        <v>602.07952561426555</v>
      </c>
      <c r="J807" s="31">
        <f>(E807*(F807+G807)*(1+(SUM('Cadastro Institucional'!D$3:D$4))))</f>
        <v>1574.6695285296178</v>
      </c>
    </row>
    <row r="808" spans="1:10" ht="26.4" customHeight="1" x14ac:dyDescent="0.25">
      <c r="A808" s="76" t="s">
        <v>93</v>
      </c>
      <c r="B808" s="33" t="s">
        <v>1567</v>
      </c>
      <c r="C808" s="61" t="s">
        <v>1568</v>
      </c>
      <c r="D808" s="33" t="s">
        <v>125</v>
      </c>
      <c r="E808" s="34">
        <v>13</v>
      </c>
      <c r="F808" s="35">
        <v>926.27619325271621</v>
      </c>
      <c r="G808" s="35">
        <v>648.39333527690133</v>
      </c>
      <c r="H808" s="35">
        <f t="shared" si="28"/>
        <v>12041.590512285311</v>
      </c>
      <c r="I808" s="35">
        <f t="shared" si="29"/>
        <v>7827.0338329854521</v>
      </c>
      <c r="J808" s="31">
        <f>(E808*(F808+G808)*(1+(SUM('Cadastro Institucional'!D$3:D$4))))</f>
        <v>20470.703870885027</v>
      </c>
    </row>
    <row r="809" spans="1:10" x14ac:dyDescent="0.25">
      <c r="A809" s="76" t="s">
        <v>93</v>
      </c>
      <c r="B809" s="33" t="s">
        <v>1569</v>
      </c>
      <c r="C809" s="61" t="s">
        <v>1570</v>
      </c>
      <c r="D809" s="33" t="s">
        <v>125</v>
      </c>
      <c r="E809" s="34">
        <v>1</v>
      </c>
      <c r="F809" s="35">
        <v>2263.5001208677731</v>
      </c>
      <c r="G809" s="35">
        <v>1584.4500846074411</v>
      </c>
      <c r="H809" s="35">
        <f t="shared" si="28"/>
        <v>2263.5001208677731</v>
      </c>
      <c r="I809" s="35">
        <f t="shared" si="29"/>
        <v>1471.2750785640526</v>
      </c>
      <c r="J809" s="31">
        <f>(E809*(F809+G809)*(1+(SUM('Cadastro Institucional'!D$3:D$4))))</f>
        <v>3847.9502054752143</v>
      </c>
    </row>
    <row r="810" spans="1:10" x14ac:dyDescent="0.25">
      <c r="A810" s="76" t="s">
        <v>93</v>
      </c>
      <c r="B810" s="33" t="s">
        <v>1571</v>
      </c>
      <c r="C810" s="61" t="s">
        <v>1572</v>
      </c>
      <c r="D810" s="33" t="s">
        <v>152</v>
      </c>
      <c r="E810" s="34">
        <v>26</v>
      </c>
      <c r="F810" s="35">
        <v>141.03726243315541</v>
      </c>
      <c r="G810" s="35">
        <v>98.726083703208758</v>
      </c>
      <c r="H810" s="35">
        <f t="shared" si="28"/>
        <v>3666.9688232620406</v>
      </c>
      <c r="I810" s="35">
        <f t="shared" si="29"/>
        <v>2383.5297351203267</v>
      </c>
      <c r="J810" s="31">
        <f>(E810*(F810+G810)*(1+(SUM('Cadastro Institucional'!D$3:D$4))))</f>
        <v>6233.846999545468</v>
      </c>
    </row>
    <row r="811" spans="1:10" x14ac:dyDescent="0.25">
      <c r="A811" s="76" t="s">
        <v>93</v>
      </c>
      <c r="B811" s="33" t="s">
        <v>1573</v>
      </c>
      <c r="C811" s="61" t="s">
        <v>1574</v>
      </c>
      <c r="D811" s="33" t="s">
        <v>125</v>
      </c>
      <c r="E811" s="34">
        <v>13</v>
      </c>
      <c r="F811" s="35">
        <v>57.861440998217603</v>
      </c>
      <c r="G811" s="35">
        <v>40.503008698752318</v>
      </c>
      <c r="H811" s="35">
        <f t="shared" si="28"/>
        <v>752.19873297682886</v>
      </c>
      <c r="I811" s="35">
        <f t="shared" si="29"/>
        <v>488.92917643493877</v>
      </c>
      <c r="J811" s="31">
        <f>(E811*(F811+G811)*(1+(SUM('Cadastro Institucional'!D$3:D$4))))</f>
        <v>1278.7378460606092</v>
      </c>
    </row>
    <row r="812" spans="1:10" ht="26.4" customHeight="1" x14ac:dyDescent="0.25">
      <c r="A812" s="76" t="s">
        <v>95</v>
      </c>
      <c r="B812" s="33" t="s">
        <v>1575</v>
      </c>
      <c r="C812" s="61" t="s">
        <v>1576</v>
      </c>
      <c r="D812" s="33" t="s">
        <v>120</v>
      </c>
      <c r="E812" s="34">
        <v>165</v>
      </c>
      <c r="F812" s="35">
        <v>55.938205601401833</v>
      </c>
      <c r="G812" s="35">
        <v>39.156743920981278</v>
      </c>
      <c r="H812" s="35">
        <f t="shared" si="28"/>
        <v>9229.8039242313025</v>
      </c>
      <c r="I812" s="35">
        <f t="shared" si="29"/>
        <v>5999.3725507503468</v>
      </c>
      <c r="J812" s="31">
        <f>(E812*(F812+G812)*(1+(SUM('Cadastro Institucional'!D$3:D$4))))</f>
        <v>15690.666671193212</v>
      </c>
    </row>
    <row r="813" spans="1:10" ht="26.4" customHeight="1" x14ac:dyDescent="0.25">
      <c r="A813" s="76" t="s">
        <v>95</v>
      </c>
      <c r="B813" s="33" t="s">
        <v>1577</v>
      </c>
      <c r="C813" s="61" t="s">
        <v>1578</v>
      </c>
      <c r="D813" s="33" t="s">
        <v>120</v>
      </c>
      <c r="E813" s="34">
        <v>38</v>
      </c>
      <c r="F813" s="35">
        <v>73.724023544603952</v>
      </c>
      <c r="G813" s="35">
        <v>51.606816481222758</v>
      </c>
      <c r="H813" s="35">
        <f t="shared" si="28"/>
        <v>2801.5128946949503</v>
      </c>
      <c r="I813" s="35">
        <f t="shared" si="29"/>
        <v>1820.9833815517177</v>
      </c>
      <c r="J813" s="31">
        <f>(E813*(F813+G813)*(1+(SUM('Cadastro Institucional'!D$3:D$4))))</f>
        <v>4762.5719209814151</v>
      </c>
    </row>
    <row r="814" spans="1:10" ht="26.4" customHeight="1" x14ac:dyDescent="0.25">
      <c r="A814" s="76" t="s">
        <v>95</v>
      </c>
      <c r="B814" s="33" t="s">
        <v>1579</v>
      </c>
      <c r="C814" s="61" t="s">
        <v>136</v>
      </c>
      <c r="D814" s="33" t="s">
        <v>137</v>
      </c>
      <c r="E814" s="34">
        <v>4</v>
      </c>
      <c r="F814" s="35">
        <v>42.574185279938511</v>
      </c>
      <c r="G814" s="35">
        <v>29.801929695956961</v>
      </c>
      <c r="H814" s="35">
        <f t="shared" si="28"/>
        <v>170.29674111975405</v>
      </c>
      <c r="I814" s="35">
        <f t="shared" si="29"/>
        <v>110.69288172784013</v>
      </c>
      <c r="J814" s="31">
        <f>(E814*(F814+G814)*(1+(SUM('Cadastro Institucional'!D$3:D$4))))</f>
        <v>289.5044599035819</v>
      </c>
    </row>
    <row r="815" spans="1:10" ht="26.4" customHeight="1" x14ac:dyDescent="0.25">
      <c r="A815" s="76" t="s">
        <v>95</v>
      </c>
      <c r="B815" s="33" t="s">
        <v>1580</v>
      </c>
      <c r="C815" s="61" t="s">
        <v>133</v>
      </c>
      <c r="D815" s="33" t="s">
        <v>134</v>
      </c>
      <c r="E815" s="34">
        <v>55</v>
      </c>
      <c r="F815" s="35">
        <v>3.5834642436396118</v>
      </c>
      <c r="G815" s="35">
        <v>2.5084249705477291</v>
      </c>
      <c r="H815" s="35">
        <f t="shared" si="28"/>
        <v>197.09053340017866</v>
      </c>
      <c r="I815" s="35">
        <f t="shared" si="29"/>
        <v>128.10884671011613</v>
      </c>
      <c r="J815" s="31">
        <f>(E815*(F815+G815)*(1+(SUM('Cadastro Institucional'!D$3:D$4))))</f>
        <v>335.05390678030375</v>
      </c>
    </row>
    <row r="816" spans="1:10" ht="26.4" customHeight="1" x14ac:dyDescent="0.25">
      <c r="A816" s="76" t="s">
        <v>95</v>
      </c>
      <c r="B816" s="33" t="s">
        <v>1581</v>
      </c>
      <c r="C816" s="61" t="s">
        <v>324</v>
      </c>
      <c r="D816" s="33" t="s">
        <v>134</v>
      </c>
      <c r="E816" s="34">
        <v>34</v>
      </c>
      <c r="F816" s="35">
        <v>4.8163074467266336</v>
      </c>
      <c r="G816" s="35">
        <v>3.3714152127086439</v>
      </c>
      <c r="H816" s="35">
        <f t="shared" si="28"/>
        <v>163.75445318870555</v>
      </c>
      <c r="I816" s="35">
        <f t="shared" si="29"/>
        <v>106.44039457265862</v>
      </c>
      <c r="J816" s="31">
        <f>(E816*(F816+G816)*(1+(SUM('Cadastro Institucional'!D$3:D$4))))</f>
        <v>278.38257042079942</v>
      </c>
    </row>
    <row r="817" spans="1:10" ht="26.4" customHeight="1" x14ac:dyDescent="0.25">
      <c r="A817" s="76" t="s">
        <v>95</v>
      </c>
      <c r="B817" s="33" t="s">
        <v>1582</v>
      </c>
      <c r="C817" s="61" t="s">
        <v>1583</v>
      </c>
      <c r="D817" s="33" t="s">
        <v>125</v>
      </c>
      <c r="E817" s="34">
        <v>246</v>
      </c>
      <c r="F817" s="35">
        <v>1.364346478082971</v>
      </c>
      <c r="G817" s="35">
        <v>0.95504253465807998</v>
      </c>
      <c r="H817" s="35">
        <f t="shared" si="28"/>
        <v>335.62923360841086</v>
      </c>
      <c r="I817" s="35">
        <f t="shared" si="29"/>
        <v>218.15900184546706</v>
      </c>
      <c r="J817" s="31">
        <f>(E817*(F817+G817)*(1+(SUM('Cadastro Institucional'!D$3:D$4))))</f>
        <v>570.56969713429851</v>
      </c>
    </row>
    <row r="818" spans="1:10" ht="26.4" customHeight="1" x14ac:dyDescent="0.25">
      <c r="A818" s="76" t="s">
        <v>95</v>
      </c>
      <c r="B818" s="33" t="s">
        <v>1584</v>
      </c>
      <c r="C818" s="61" t="s">
        <v>1585</v>
      </c>
      <c r="D818" s="33" t="s">
        <v>125</v>
      </c>
      <c r="E818" s="34">
        <v>33</v>
      </c>
      <c r="F818" s="35">
        <v>1.725980484321832</v>
      </c>
      <c r="G818" s="35">
        <v>1.2081863390252821</v>
      </c>
      <c r="H818" s="35">
        <f t="shared" si="28"/>
        <v>56.957355982620456</v>
      </c>
      <c r="I818" s="35">
        <f t="shared" si="29"/>
        <v>37.022281388703298</v>
      </c>
      <c r="J818" s="31">
        <f>(E818*(F818+G818)*(1+(SUM('Cadastro Institucional'!D$3:D$4))))</f>
        <v>96.827505170454771</v>
      </c>
    </row>
    <row r="819" spans="1:10" ht="26.4" customHeight="1" x14ac:dyDescent="0.25">
      <c r="A819" s="76" t="s">
        <v>95</v>
      </c>
      <c r="B819" s="33" t="s">
        <v>1586</v>
      </c>
      <c r="C819" s="61" t="s">
        <v>710</v>
      </c>
      <c r="D819" s="33" t="s">
        <v>125</v>
      </c>
      <c r="E819" s="34">
        <v>279</v>
      </c>
      <c r="F819" s="35">
        <v>2.4656864061740449</v>
      </c>
      <c r="G819" s="35">
        <v>1.7259804843218309</v>
      </c>
      <c r="H819" s="35">
        <f t="shared" si="28"/>
        <v>687.92650732255856</v>
      </c>
      <c r="I819" s="35">
        <f t="shared" si="29"/>
        <v>447.1522297596631</v>
      </c>
      <c r="J819" s="31">
        <f>(E819*(F819+G819)*(1+(SUM('Cadastro Institucional'!D$3:D$4))))</f>
        <v>1169.4750624483493</v>
      </c>
    </row>
    <row r="820" spans="1:10" ht="26.4" customHeight="1" x14ac:dyDescent="0.25">
      <c r="A820" s="76" t="s">
        <v>95</v>
      </c>
      <c r="B820" s="33" t="s">
        <v>1587</v>
      </c>
      <c r="C820" s="61" t="s">
        <v>287</v>
      </c>
      <c r="D820" s="33" t="s">
        <v>125</v>
      </c>
      <c r="E820" s="34">
        <v>33</v>
      </c>
      <c r="F820" s="35">
        <v>0.23013073124291089</v>
      </c>
      <c r="G820" s="35">
        <v>0.16109151187003759</v>
      </c>
      <c r="H820" s="35">
        <f t="shared" si="28"/>
        <v>7.5943141310160591</v>
      </c>
      <c r="I820" s="35">
        <f t="shared" si="29"/>
        <v>4.9363041851604388</v>
      </c>
      <c r="J820" s="31">
        <f>(E820*(F820+G820)*(1+(SUM('Cadastro Institucional'!D$3:D$4))))</f>
        <v>12.910334022727302</v>
      </c>
    </row>
    <row r="821" spans="1:10" ht="26.4" customHeight="1" x14ac:dyDescent="0.25">
      <c r="A821" s="76" t="s">
        <v>95</v>
      </c>
      <c r="B821" s="33" t="s">
        <v>1588</v>
      </c>
      <c r="C821" s="61" t="s">
        <v>1589</v>
      </c>
      <c r="D821" s="33" t="s">
        <v>125</v>
      </c>
      <c r="E821" s="34">
        <v>36</v>
      </c>
      <c r="F821" s="35">
        <v>7.4792487653946029</v>
      </c>
      <c r="G821" s="35">
        <v>5.2354741357762213</v>
      </c>
      <c r="H821" s="35">
        <f t="shared" si="28"/>
        <v>269.2529555542057</v>
      </c>
      <c r="I821" s="35">
        <f t="shared" si="29"/>
        <v>175.01442111023371</v>
      </c>
      <c r="J821" s="31">
        <f>(E821*(F821+G821)*(1+(SUM('Cadastro Institucional'!D$3:D$4))))</f>
        <v>457.73002444214967</v>
      </c>
    </row>
    <row r="822" spans="1:10" ht="26.4" customHeight="1" x14ac:dyDescent="0.25">
      <c r="A822" s="76" t="s">
        <v>95</v>
      </c>
      <c r="B822" s="33" t="s">
        <v>1590</v>
      </c>
      <c r="C822" s="61" t="s">
        <v>164</v>
      </c>
      <c r="D822" s="33" t="s">
        <v>125</v>
      </c>
      <c r="E822" s="34">
        <v>17</v>
      </c>
      <c r="F822" s="35">
        <v>72.935003894628252</v>
      </c>
      <c r="G822" s="31">
        <v>51.054502726239782</v>
      </c>
      <c r="H822" s="31">
        <f t="shared" si="28"/>
        <v>1239.8950662086802</v>
      </c>
      <c r="I822" s="31">
        <f t="shared" si="29"/>
        <v>805.93179303564216</v>
      </c>
      <c r="J822" s="31">
        <f>(E822*(F822+G822)*(1+(SUM('Cadastro Institucional'!D$3:D$4))))</f>
        <v>2107.8216125547569</v>
      </c>
    </row>
    <row r="823" spans="1:10" ht="26.4" customHeight="1" x14ac:dyDescent="0.25">
      <c r="A823" s="76" t="s">
        <v>95</v>
      </c>
      <c r="B823" s="33" t="s">
        <v>1591</v>
      </c>
      <c r="C823" s="61" t="s">
        <v>143</v>
      </c>
      <c r="D823" s="33" t="s">
        <v>125</v>
      </c>
      <c r="E823" s="34">
        <v>193</v>
      </c>
      <c r="F823" s="35">
        <v>22.930883577418619</v>
      </c>
      <c r="G823" s="35">
        <v>16.05161850419303</v>
      </c>
      <c r="H823" s="35">
        <f t="shared" si="28"/>
        <v>4425.6605304417935</v>
      </c>
      <c r="I823" s="35">
        <f t="shared" si="29"/>
        <v>2876.679344787166</v>
      </c>
      <c r="J823" s="31">
        <f>(E823*(F823+G823)*(1+(SUM('Cadastro Institucional'!D$3:D$4))))</f>
        <v>7523.6229017510486</v>
      </c>
    </row>
    <row r="824" spans="1:10" ht="26.4" customHeight="1" x14ac:dyDescent="0.25">
      <c r="A824" s="76" t="s">
        <v>95</v>
      </c>
      <c r="B824" s="33" t="s">
        <v>1592</v>
      </c>
      <c r="C824" s="61" t="s">
        <v>145</v>
      </c>
      <c r="D824" s="33" t="s">
        <v>125</v>
      </c>
      <c r="E824" s="34">
        <v>386</v>
      </c>
      <c r="F824" s="35">
        <v>1.9232353968157549</v>
      </c>
      <c r="G824" s="35">
        <v>1.3462647777710279</v>
      </c>
      <c r="H824" s="35">
        <f t="shared" si="28"/>
        <v>742.36886317088135</v>
      </c>
      <c r="I824" s="35">
        <f t="shared" si="29"/>
        <v>482.53976106107291</v>
      </c>
      <c r="J824" s="31">
        <f>(E824*(F824+G824)*(1+(SUM('Cadastro Institucional'!D$3:D$4))))</f>
        <v>1262.0270673904984</v>
      </c>
    </row>
    <row r="825" spans="1:10" ht="26.4" customHeight="1" x14ac:dyDescent="0.25">
      <c r="A825" s="76" t="s">
        <v>95</v>
      </c>
      <c r="B825" s="33" t="s">
        <v>1593</v>
      </c>
      <c r="C825" s="61" t="s">
        <v>1594</v>
      </c>
      <c r="D825" s="33" t="s">
        <v>125</v>
      </c>
      <c r="E825" s="34">
        <v>24</v>
      </c>
      <c r="F825" s="35">
        <v>28.026635483511651</v>
      </c>
      <c r="G825" s="35">
        <v>19.618644838458149</v>
      </c>
      <c r="H825" s="35">
        <f t="shared" si="28"/>
        <v>672.63925160427959</v>
      </c>
      <c r="I825" s="35">
        <f t="shared" si="29"/>
        <v>437.21551354278176</v>
      </c>
      <c r="J825" s="31">
        <f>(E825*(F825+G825)*(1+(SUM('Cadastro Institucional'!D$3:D$4))))</f>
        <v>1143.4867277272751</v>
      </c>
    </row>
    <row r="826" spans="1:10" ht="26.4" customHeight="1" x14ac:dyDescent="0.25">
      <c r="A826" s="76" t="s">
        <v>95</v>
      </c>
      <c r="B826" s="33" t="s">
        <v>1595</v>
      </c>
      <c r="C826" s="61" t="s">
        <v>1596</v>
      </c>
      <c r="D826" s="33" t="s">
        <v>125</v>
      </c>
      <c r="E826" s="34">
        <v>48</v>
      </c>
      <c r="F826" s="35">
        <v>2.5478759530465132</v>
      </c>
      <c r="G826" s="35">
        <v>1.783513167132559</v>
      </c>
      <c r="H826" s="35">
        <f t="shared" si="28"/>
        <v>122.29804574623263</v>
      </c>
      <c r="I826" s="35">
        <f t="shared" si="29"/>
        <v>79.493729735051218</v>
      </c>
      <c r="J826" s="31">
        <f>(E826*(F826+G826)*(1+(SUM('Cadastro Institucional'!D$3:D$4))))</f>
        <v>207.90667776859544</v>
      </c>
    </row>
    <row r="827" spans="1:10" ht="26.4" customHeight="1" x14ac:dyDescent="0.25">
      <c r="A827" s="76" t="s">
        <v>95</v>
      </c>
      <c r="B827" s="33" t="s">
        <v>1597</v>
      </c>
      <c r="C827" s="61" t="s">
        <v>1598</v>
      </c>
      <c r="D827" s="33" t="s">
        <v>125</v>
      </c>
      <c r="E827" s="34">
        <v>18</v>
      </c>
      <c r="F827" s="35">
        <v>248.10969462126329</v>
      </c>
      <c r="G827" s="35">
        <v>173.6767862348843</v>
      </c>
      <c r="H827" s="35">
        <f t="shared" si="28"/>
        <v>4465.9745031827388</v>
      </c>
      <c r="I827" s="35">
        <f t="shared" si="29"/>
        <v>2902.8834270687803</v>
      </c>
      <c r="J827" s="31">
        <f>(E827*(F827+G827)*(1+(SUM('Cadastro Institucional'!D$3:D$4))))</f>
        <v>7592.1566554106566</v>
      </c>
    </row>
    <row r="828" spans="1:10" ht="26.4" customHeight="1" x14ac:dyDescent="0.25">
      <c r="A828" s="76" t="s">
        <v>95</v>
      </c>
      <c r="B828" s="33" t="s">
        <v>1599</v>
      </c>
      <c r="C828" s="61" t="s">
        <v>1600</v>
      </c>
      <c r="D828" s="33" t="s">
        <v>125</v>
      </c>
      <c r="E828" s="34">
        <v>18</v>
      </c>
      <c r="F828" s="35">
        <v>354.44242088751889</v>
      </c>
      <c r="G828" s="35">
        <v>248.10969462126329</v>
      </c>
      <c r="H828" s="35">
        <f t="shared" si="28"/>
        <v>6379.9635759753401</v>
      </c>
      <c r="I828" s="35">
        <f t="shared" si="29"/>
        <v>4146.9763243839716</v>
      </c>
      <c r="J828" s="31">
        <f>(E828*(F828+G828)*(1+(SUM('Cadastro Institucional'!D$3:D$4))))</f>
        <v>10845.938079158081</v>
      </c>
    </row>
    <row r="829" spans="1:10" ht="26.4" customHeight="1" x14ac:dyDescent="0.25">
      <c r="A829" s="76" t="s">
        <v>95</v>
      </c>
      <c r="B829" s="33" t="s">
        <v>1601</v>
      </c>
      <c r="C829" s="61" t="s">
        <v>1602</v>
      </c>
      <c r="D829" s="33" t="s">
        <v>125</v>
      </c>
      <c r="E829" s="34">
        <v>87</v>
      </c>
      <c r="F829" s="35">
        <v>525.1912045150716</v>
      </c>
      <c r="G829" s="35">
        <v>367.6338431605501</v>
      </c>
      <c r="H829" s="35">
        <f t="shared" si="28"/>
        <v>45691.63479281123</v>
      </c>
      <c r="I829" s="35">
        <f t="shared" si="29"/>
        <v>29699.562615327301</v>
      </c>
      <c r="J829" s="31">
        <f>(E829*(F829+G829)*(1+(SUM('Cadastro Institucional'!D$3:D$4))))</f>
        <v>77675.779147779089</v>
      </c>
    </row>
    <row r="830" spans="1:10" ht="26.4" customHeight="1" x14ac:dyDescent="0.25">
      <c r="A830" s="76" t="s">
        <v>95</v>
      </c>
      <c r="B830" s="33" t="s">
        <v>1603</v>
      </c>
      <c r="C830" s="61" t="s">
        <v>1604</v>
      </c>
      <c r="D830" s="33" t="s">
        <v>125</v>
      </c>
      <c r="E830" s="34">
        <v>1</v>
      </c>
      <c r="F830" s="35">
        <v>58.683336466942272</v>
      </c>
      <c r="G830" s="35">
        <v>41.07833552685959</v>
      </c>
      <c r="H830" s="35">
        <f t="shared" ref="H830:H873" si="30">F830*E830</f>
        <v>58.683336466942272</v>
      </c>
      <c r="I830" s="35">
        <f t="shared" ref="I830:I873" si="31">(E830*F830)*0.65</f>
        <v>38.144168703512477</v>
      </c>
      <c r="J830" s="31">
        <f>(E830*(F830+G830)*(1+(SUM('Cadastro Institucional'!D$3:D$4))))</f>
        <v>99.761671993801855</v>
      </c>
    </row>
    <row r="831" spans="1:10" ht="26.4" customHeight="1" x14ac:dyDescent="0.25">
      <c r="A831" s="76" t="s">
        <v>95</v>
      </c>
      <c r="B831" s="33" t="s">
        <v>1605</v>
      </c>
      <c r="C831" s="61" t="s">
        <v>1606</v>
      </c>
      <c r="D831" s="33" t="s">
        <v>125</v>
      </c>
      <c r="E831" s="34">
        <v>20</v>
      </c>
      <c r="F831" s="35">
        <v>423.27616639321099</v>
      </c>
      <c r="G831" s="35">
        <v>296.29331647524771</v>
      </c>
      <c r="H831" s="35">
        <f t="shared" si="30"/>
        <v>8465.523327864219</v>
      </c>
      <c r="I831" s="35">
        <f t="shared" si="31"/>
        <v>5502.5901631117422</v>
      </c>
      <c r="J831" s="31">
        <f>(E831*(F831+G831)*(1+(SUM('Cadastro Institucional'!D$3:D$4))))</f>
        <v>14391.389657369173</v>
      </c>
    </row>
    <row r="832" spans="1:10" ht="26.4" customHeight="1" x14ac:dyDescent="0.25">
      <c r="A832" s="76" t="s">
        <v>95</v>
      </c>
      <c r="B832" s="33" t="s">
        <v>1607</v>
      </c>
      <c r="C832" s="61" t="s">
        <v>1608</v>
      </c>
      <c r="D832" s="33" t="s">
        <v>125</v>
      </c>
      <c r="E832" s="34">
        <v>16</v>
      </c>
      <c r="F832" s="35">
        <v>473.24741089167168</v>
      </c>
      <c r="G832" s="35">
        <v>331.27318762417008</v>
      </c>
      <c r="H832" s="35">
        <f t="shared" si="30"/>
        <v>7571.9585742667468</v>
      </c>
      <c r="I832" s="35">
        <f t="shared" si="31"/>
        <v>4921.7730732733853</v>
      </c>
      <c r="J832" s="31">
        <f>(E832*(F832+G832)*(1+(SUM('Cadastro Institucional'!D$3:D$4))))</f>
        <v>12872.329576253469</v>
      </c>
    </row>
    <row r="833" spans="1:10" ht="26.4" customHeight="1" x14ac:dyDescent="0.25">
      <c r="A833" s="76" t="s">
        <v>95</v>
      </c>
      <c r="B833" s="33" t="s">
        <v>1609</v>
      </c>
      <c r="C833" s="61" t="s">
        <v>1610</v>
      </c>
      <c r="D833" s="33" t="s">
        <v>125</v>
      </c>
      <c r="E833" s="34">
        <v>5</v>
      </c>
      <c r="F833" s="35">
        <v>307.22452620928601</v>
      </c>
      <c r="G833" s="35">
        <v>215.05716834650019</v>
      </c>
      <c r="H833" s="35">
        <f t="shared" si="30"/>
        <v>1536.1226310464301</v>
      </c>
      <c r="I833" s="35">
        <f t="shared" si="31"/>
        <v>998.47971018017961</v>
      </c>
      <c r="J833" s="31">
        <f>(E833*(F833+G833)*(1+(SUM('Cadastro Institucional'!D$3:D$4))))</f>
        <v>2611.4084727789309</v>
      </c>
    </row>
    <row r="834" spans="1:10" ht="52.8" customHeight="1" x14ac:dyDescent="0.25">
      <c r="A834" s="76" t="s">
        <v>95</v>
      </c>
      <c r="B834" s="33" t="s">
        <v>1611</v>
      </c>
      <c r="C834" s="61" t="s">
        <v>1612</v>
      </c>
      <c r="D834" s="33" t="s">
        <v>152</v>
      </c>
      <c r="E834" s="34">
        <v>1110</v>
      </c>
      <c r="F834" s="35">
        <v>15.59957599639446</v>
      </c>
      <c r="G834" s="35">
        <v>10.919703197476119</v>
      </c>
      <c r="H834" s="35">
        <f t="shared" si="30"/>
        <v>17315.529355997849</v>
      </c>
      <c r="I834" s="35">
        <f t="shared" si="31"/>
        <v>11255.094081398602</v>
      </c>
      <c r="J834" s="31">
        <f>(E834*(F834+G834)*(1+(SUM('Cadastro Institucional'!D$3:D$4))))</f>
        <v>29436.399905196344</v>
      </c>
    </row>
    <row r="835" spans="1:10" ht="26.4" customHeight="1" x14ac:dyDescent="0.25">
      <c r="A835" s="76" t="s">
        <v>95</v>
      </c>
      <c r="B835" s="33" t="s">
        <v>1613</v>
      </c>
      <c r="C835" s="61" t="s">
        <v>1614</v>
      </c>
      <c r="D835" s="33" t="s">
        <v>125</v>
      </c>
      <c r="E835" s="34">
        <v>1</v>
      </c>
      <c r="F835" s="35">
        <v>6009.6996673148724</v>
      </c>
      <c r="G835" s="35">
        <v>4206.78976712041</v>
      </c>
      <c r="H835" s="35">
        <f t="shared" si="30"/>
        <v>6009.6996673148724</v>
      </c>
      <c r="I835" s="35">
        <f t="shared" si="31"/>
        <v>3906.3047837546674</v>
      </c>
      <c r="J835" s="31">
        <f>(E835*(F835+G835)*(1+(SUM('Cadastro Institucional'!D$3:D$4))))</f>
        <v>10216.489434435283</v>
      </c>
    </row>
    <row r="836" spans="1:10" x14ac:dyDescent="0.25">
      <c r="A836" s="76" t="s">
        <v>97</v>
      </c>
      <c r="B836" s="33" t="s">
        <v>1615</v>
      </c>
      <c r="C836" s="61" t="s">
        <v>1616</v>
      </c>
      <c r="D836" s="33" t="s">
        <v>152</v>
      </c>
      <c r="E836" s="34">
        <v>494</v>
      </c>
      <c r="F836" s="35">
        <v>25.536292213275861</v>
      </c>
      <c r="G836" s="35">
        <v>17.875404549293101</v>
      </c>
      <c r="H836" s="35">
        <f t="shared" si="30"/>
        <v>12614.928353358275</v>
      </c>
      <c r="I836" s="35">
        <f t="shared" si="31"/>
        <v>8199.7034296828788</v>
      </c>
      <c r="J836" s="31">
        <f>(E836*(F836+G836)*(1+(SUM('Cadastro Institucional'!D$3:D$4))))</f>
        <v>21445.37820070907</v>
      </c>
    </row>
    <row r="837" spans="1:10" x14ac:dyDescent="0.25">
      <c r="A837" s="76" t="s">
        <v>97</v>
      </c>
      <c r="B837" s="33" t="s">
        <v>1617</v>
      </c>
      <c r="C837" s="61" t="s">
        <v>1618</v>
      </c>
      <c r="D837" s="33" t="s">
        <v>152</v>
      </c>
      <c r="E837" s="34">
        <v>494</v>
      </c>
      <c r="F837" s="35">
        <v>54.812208809249022</v>
      </c>
      <c r="G837" s="35">
        <v>38.36854616647431</v>
      </c>
      <c r="H837" s="35">
        <f t="shared" si="30"/>
        <v>27077.231151769018</v>
      </c>
      <c r="I837" s="35">
        <f t="shared" si="31"/>
        <v>17600.20024864986</v>
      </c>
      <c r="J837" s="31">
        <f>(E837*(F837+G837)*(1+(SUM('Cadastro Institucional'!D$3:D$4))))</f>
        <v>46031.292958007325</v>
      </c>
    </row>
    <row r="838" spans="1:10" x14ac:dyDescent="0.25">
      <c r="A838" s="76" t="s">
        <v>97</v>
      </c>
      <c r="B838" s="33" t="s">
        <v>1619</v>
      </c>
      <c r="C838" s="61" t="s">
        <v>1620</v>
      </c>
      <c r="D838" s="33" t="s">
        <v>152</v>
      </c>
      <c r="E838" s="34">
        <v>494</v>
      </c>
      <c r="F838" s="35">
        <v>8.4655233278642221</v>
      </c>
      <c r="G838" s="31">
        <v>5.925866329504955</v>
      </c>
      <c r="H838" s="31">
        <f t="shared" si="30"/>
        <v>4181.9685239649261</v>
      </c>
      <c r="I838" s="31">
        <f t="shared" si="31"/>
        <v>2718.2795405772022</v>
      </c>
      <c r="J838" s="31">
        <f>(E838*(F838+G838)*(1+(SUM('Cadastro Institucional'!D$3:D$4))))</f>
        <v>7109.3464907403741</v>
      </c>
    </row>
    <row r="839" spans="1:10" x14ac:dyDescent="0.25">
      <c r="A839" s="76" t="s">
        <v>97</v>
      </c>
      <c r="B839" s="33" t="s">
        <v>1621</v>
      </c>
      <c r="C839" s="61" t="s">
        <v>1622</v>
      </c>
      <c r="D839" s="33" t="s">
        <v>125</v>
      </c>
      <c r="E839" s="34">
        <v>5.2000000000000011</v>
      </c>
      <c r="F839" s="35">
        <v>14.054412515192061</v>
      </c>
      <c r="G839" s="35">
        <v>9.8380887606344398</v>
      </c>
      <c r="H839" s="35">
        <f t="shared" si="30"/>
        <v>73.082945078998733</v>
      </c>
      <c r="I839" s="35">
        <f t="shared" si="31"/>
        <v>47.503914301349177</v>
      </c>
      <c r="J839" s="31">
        <f>(E839*(F839+G839)*(1+(SUM('Cadastro Institucional'!D$3:D$4))))</f>
        <v>124.24100663429783</v>
      </c>
    </row>
    <row r="840" spans="1:10" ht="26.4" customHeight="1" x14ac:dyDescent="0.25">
      <c r="A840" s="76" t="s">
        <v>97</v>
      </c>
      <c r="B840" s="33" t="s">
        <v>1623</v>
      </c>
      <c r="C840" s="61" t="s">
        <v>1624</v>
      </c>
      <c r="D840" s="33" t="s">
        <v>152</v>
      </c>
      <c r="E840" s="34">
        <v>520</v>
      </c>
      <c r="F840" s="35">
        <v>13.89003342144712</v>
      </c>
      <c r="G840" s="35">
        <v>9.7230233950129836</v>
      </c>
      <c r="H840" s="35">
        <f t="shared" si="30"/>
        <v>7222.8173791525023</v>
      </c>
      <c r="I840" s="35">
        <f t="shared" si="31"/>
        <v>4694.831296449127</v>
      </c>
      <c r="J840" s="31">
        <f>(E840*(F840+G840)*(1+(SUM('Cadastro Institucional'!D$3:D$4))))</f>
        <v>12278.789544559253</v>
      </c>
    </row>
    <row r="841" spans="1:10" ht="26.4" customHeight="1" x14ac:dyDescent="0.25">
      <c r="A841" s="76" t="s">
        <v>97</v>
      </c>
      <c r="B841" s="33" t="s">
        <v>1625</v>
      </c>
      <c r="C841" s="61" t="s">
        <v>1626</v>
      </c>
      <c r="D841" s="33" t="s">
        <v>125</v>
      </c>
      <c r="E841" s="34">
        <v>52</v>
      </c>
      <c r="F841" s="35">
        <v>17.999510765070529</v>
      </c>
      <c r="G841" s="35">
        <v>12.599657535549371</v>
      </c>
      <c r="H841" s="35">
        <f t="shared" si="30"/>
        <v>935.97455978366747</v>
      </c>
      <c r="I841" s="35">
        <f t="shared" si="31"/>
        <v>608.38346385938382</v>
      </c>
      <c r="J841" s="31">
        <f>(E841*(F841+G841)*(1+(SUM('Cadastro Institucional'!D$3:D$4))))</f>
        <v>1591.1567516322348</v>
      </c>
    </row>
    <row r="842" spans="1:10" x14ac:dyDescent="0.25">
      <c r="A842" s="76" t="s">
        <v>99</v>
      </c>
      <c r="B842" s="33" t="s">
        <v>1627</v>
      </c>
      <c r="C842" s="61" t="s">
        <v>1616</v>
      </c>
      <c r="D842" s="33" t="s">
        <v>152</v>
      </c>
      <c r="E842" s="34">
        <v>624</v>
      </c>
      <c r="F842" s="35">
        <v>25.536292213275861</v>
      </c>
      <c r="G842" s="35">
        <v>17.875404549293101</v>
      </c>
      <c r="H842" s="35">
        <f t="shared" si="30"/>
        <v>15934.646341084137</v>
      </c>
      <c r="I842" s="35">
        <f t="shared" si="31"/>
        <v>10357.520121704689</v>
      </c>
      <c r="J842" s="31">
        <f>(E842*(F842+G842)*(1+(SUM('Cadastro Institucional'!D$3:D$4))))</f>
        <v>27088.898779843035</v>
      </c>
    </row>
    <row r="843" spans="1:10" x14ac:dyDescent="0.25">
      <c r="A843" s="76" t="s">
        <v>99</v>
      </c>
      <c r="B843" s="33" t="s">
        <v>1628</v>
      </c>
      <c r="C843" s="61" t="s">
        <v>1629</v>
      </c>
      <c r="D843" s="33" t="s">
        <v>152</v>
      </c>
      <c r="E843" s="34">
        <v>624</v>
      </c>
      <c r="F843" s="35">
        <v>69.877552750972441</v>
      </c>
      <c r="G843" s="35">
        <v>48.914286925680713</v>
      </c>
      <c r="H843" s="35">
        <f t="shared" si="30"/>
        <v>43603.592916606802</v>
      </c>
      <c r="I843" s="35">
        <f t="shared" si="31"/>
        <v>28342.335395794424</v>
      </c>
      <c r="J843" s="31">
        <f>(E843*(F843+G843)*(1+(SUM('Cadastro Institucional'!D$3:D$4))))</f>
        <v>74126.107958231572</v>
      </c>
    </row>
    <row r="844" spans="1:10" x14ac:dyDescent="0.25">
      <c r="A844" s="76" t="s">
        <v>99</v>
      </c>
      <c r="B844" s="33" t="s">
        <v>1630</v>
      </c>
      <c r="C844" s="61" t="s">
        <v>1620</v>
      </c>
      <c r="D844" s="33" t="s">
        <v>152</v>
      </c>
      <c r="E844" s="34">
        <v>624</v>
      </c>
      <c r="F844" s="35">
        <v>8.4655233278642221</v>
      </c>
      <c r="G844" s="35">
        <v>5.925866329504955</v>
      </c>
      <c r="H844" s="35">
        <f t="shared" si="30"/>
        <v>5282.4865565872742</v>
      </c>
      <c r="I844" s="35">
        <f t="shared" si="31"/>
        <v>3433.6162617817286</v>
      </c>
      <c r="J844" s="31">
        <f>(E844*(F844+G844)*(1+(SUM('Cadastro Institucional'!D$3:D$4))))</f>
        <v>8980.2271461983673</v>
      </c>
    </row>
    <row r="845" spans="1:10" x14ac:dyDescent="0.25">
      <c r="A845" s="76" t="s">
        <v>99</v>
      </c>
      <c r="B845" s="33" t="s">
        <v>1631</v>
      </c>
      <c r="C845" s="61" t="s">
        <v>1622</v>
      </c>
      <c r="D845" s="33" t="s">
        <v>125</v>
      </c>
      <c r="E845" s="34">
        <v>5.2000000000000011</v>
      </c>
      <c r="F845" s="35">
        <v>14.054412515192061</v>
      </c>
      <c r="G845" s="35">
        <v>9.8380887606344398</v>
      </c>
      <c r="H845" s="35">
        <f t="shared" si="30"/>
        <v>73.082945078998733</v>
      </c>
      <c r="I845" s="35">
        <f t="shared" si="31"/>
        <v>47.503914301349177</v>
      </c>
      <c r="J845" s="31">
        <f>(E845*(F845+G845)*(1+(SUM('Cadastro Institucional'!D$3:D$4))))</f>
        <v>124.24100663429783</v>
      </c>
    </row>
    <row r="846" spans="1:10" ht="26.4" customHeight="1" x14ac:dyDescent="0.25">
      <c r="A846" s="76" t="s">
        <v>99</v>
      </c>
      <c r="B846" s="33" t="s">
        <v>1632</v>
      </c>
      <c r="C846" s="61" t="s">
        <v>1624</v>
      </c>
      <c r="D846" s="33" t="s">
        <v>152</v>
      </c>
      <c r="E846" s="34">
        <v>650</v>
      </c>
      <c r="F846" s="35">
        <v>13.89003342144712</v>
      </c>
      <c r="G846" s="35">
        <v>9.7230233950129836</v>
      </c>
      <c r="H846" s="35">
        <f t="shared" si="30"/>
        <v>9028.5217239406284</v>
      </c>
      <c r="I846" s="35">
        <f t="shared" si="31"/>
        <v>5868.5391205614087</v>
      </c>
      <c r="J846" s="31">
        <f>(E846*(F846+G846)*(1+(SUM('Cadastro Institucional'!D$3:D$4))))</f>
        <v>15348.486930699066</v>
      </c>
    </row>
    <row r="847" spans="1:10" ht="26.4" customHeight="1" x14ac:dyDescent="0.25">
      <c r="A847" s="76" t="s">
        <v>99</v>
      </c>
      <c r="B847" s="33" t="s">
        <v>1633</v>
      </c>
      <c r="C847" s="61" t="s">
        <v>1626</v>
      </c>
      <c r="D847" s="33" t="s">
        <v>125</v>
      </c>
      <c r="E847" s="34">
        <v>26</v>
      </c>
      <c r="F847" s="35">
        <v>17.999510765070529</v>
      </c>
      <c r="G847" s="35">
        <v>12.599657535549371</v>
      </c>
      <c r="H847" s="35">
        <f t="shared" si="30"/>
        <v>467.98727989183374</v>
      </c>
      <c r="I847" s="35">
        <f t="shared" si="31"/>
        <v>304.19173192969191</v>
      </c>
      <c r="J847" s="31">
        <f>(E847*(F847+G847)*(1+(SUM('Cadastro Institucional'!D$3:D$4))))</f>
        <v>795.57837581611739</v>
      </c>
    </row>
    <row r="848" spans="1:10" x14ac:dyDescent="0.25">
      <c r="A848" s="76" t="s">
        <v>101</v>
      </c>
      <c r="B848" s="33" t="s">
        <v>1634</v>
      </c>
      <c r="C848" s="61" t="s">
        <v>1635</v>
      </c>
      <c r="D848" s="33" t="s">
        <v>152</v>
      </c>
      <c r="E848" s="34">
        <v>156</v>
      </c>
      <c r="F848" s="35">
        <v>39.896449842833498</v>
      </c>
      <c r="G848" s="35">
        <v>27.927514889983449</v>
      </c>
      <c r="H848" s="35">
        <f t="shared" si="30"/>
        <v>6223.8461754820255</v>
      </c>
      <c r="I848" s="35">
        <f t="shared" si="31"/>
        <v>4045.5000140633169</v>
      </c>
      <c r="J848" s="31">
        <f>(E848*(F848+G848)*(1+(SUM('Cadastro Institucional'!D$3:D$4))))</f>
        <v>10580.538498319444</v>
      </c>
    </row>
    <row r="849" spans="1:10" x14ac:dyDescent="0.25">
      <c r="A849" s="76" t="s">
        <v>101</v>
      </c>
      <c r="B849" s="33" t="s">
        <v>1636</v>
      </c>
      <c r="C849" s="61" t="s">
        <v>1637</v>
      </c>
      <c r="D849" s="33" t="s">
        <v>152</v>
      </c>
      <c r="E849" s="34">
        <v>156</v>
      </c>
      <c r="F849" s="35">
        <v>86.225053623906362</v>
      </c>
      <c r="G849" s="35">
        <v>60.357537536734448</v>
      </c>
      <c r="H849" s="35">
        <f t="shared" si="30"/>
        <v>13451.108365329392</v>
      </c>
      <c r="I849" s="35">
        <f t="shared" si="31"/>
        <v>8743.2204374641042</v>
      </c>
      <c r="J849" s="31">
        <f>(E849*(F849+G849)*(1+(SUM('Cadastro Institucional'!D$3:D$4))))</f>
        <v>22866.884221059969</v>
      </c>
    </row>
    <row r="850" spans="1:10" x14ac:dyDescent="0.25">
      <c r="A850" s="76" t="s">
        <v>101</v>
      </c>
      <c r="B850" s="33" t="s">
        <v>1638</v>
      </c>
      <c r="C850" s="61" t="s">
        <v>1620</v>
      </c>
      <c r="D850" s="33" t="s">
        <v>152</v>
      </c>
      <c r="E850" s="34">
        <v>156</v>
      </c>
      <c r="F850" s="35">
        <v>8.4655233278642221</v>
      </c>
      <c r="G850" s="35">
        <v>5.925866329504955</v>
      </c>
      <c r="H850" s="35">
        <f t="shared" si="30"/>
        <v>1320.6216391468186</v>
      </c>
      <c r="I850" s="35">
        <f t="shared" si="31"/>
        <v>858.40406544543214</v>
      </c>
      <c r="J850" s="31">
        <f>(E850*(F850+G850)*(1+(SUM('Cadastro Institucional'!D$3:D$4))))</f>
        <v>2245.0567865495918</v>
      </c>
    </row>
    <row r="851" spans="1:10" x14ac:dyDescent="0.25">
      <c r="A851" s="76" t="s">
        <v>101</v>
      </c>
      <c r="B851" s="33" t="s">
        <v>1639</v>
      </c>
      <c r="C851" s="61" t="s">
        <v>1622</v>
      </c>
      <c r="D851" s="33" t="s">
        <v>125</v>
      </c>
      <c r="E851" s="34">
        <v>5.2000000000000011</v>
      </c>
      <c r="F851" s="35">
        <v>14.054412515192061</v>
      </c>
      <c r="G851" s="35">
        <v>9.8380887606344398</v>
      </c>
      <c r="H851" s="35">
        <f t="shared" si="30"/>
        <v>73.082945078998733</v>
      </c>
      <c r="I851" s="35">
        <f t="shared" si="31"/>
        <v>47.503914301349177</v>
      </c>
      <c r="J851" s="31">
        <f>(E851*(F851+G851)*(1+(SUM('Cadastro Institucional'!D$3:D$4))))</f>
        <v>124.24100663429783</v>
      </c>
    </row>
    <row r="852" spans="1:10" ht="26.4" customHeight="1" x14ac:dyDescent="0.25">
      <c r="A852" s="76" t="s">
        <v>101</v>
      </c>
      <c r="B852" s="33" t="s">
        <v>1640</v>
      </c>
      <c r="C852" s="61" t="s">
        <v>1624</v>
      </c>
      <c r="D852" s="33" t="s">
        <v>152</v>
      </c>
      <c r="E852" s="34">
        <v>195</v>
      </c>
      <c r="F852" s="35">
        <v>13.89003342144712</v>
      </c>
      <c r="G852" s="35">
        <v>9.7230233950129836</v>
      </c>
      <c r="H852" s="35">
        <f t="shared" si="30"/>
        <v>2708.5565171821881</v>
      </c>
      <c r="I852" s="35">
        <f t="shared" si="31"/>
        <v>1760.5617361684224</v>
      </c>
      <c r="J852" s="31">
        <f>(E852*(F852+G852)*(1+(SUM('Cadastro Institucional'!D$3:D$4))))</f>
        <v>4604.5460792097201</v>
      </c>
    </row>
    <row r="853" spans="1:10" x14ac:dyDescent="0.25">
      <c r="A853" s="76" t="s">
        <v>103</v>
      </c>
      <c r="B853" s="33" t="s">
        <v>1641</v>
      </c>
      <c r="C853" s="61" t="s">
        <v>1616</v>
      </c>
      <c r="D853" s="33" t="s">
        <v>152</v>
      </c>
      <c r="E853" s="34">
        <v>27</v>
      </c>
      <c r="F853" s="35">
        <v>25.536292213275861</v>
      </c>
      <c r="G853" s="35">
        <v>17.875404549293101</v>
      </c>
      <c r="H853" s="35">
        <f t="shared" si="30"/>
        <v>689.47988975844828</v>
      </c>
      <c r="I853" s="35">
        <f t="shared" si="31"/>
        <v>448.16192834299142</v>
      </c>
      <c r="J853" s="31">
        <f>(E853*(F853+G853)*(1+(SUM('Cadastro Institucional'!D$3:D$4))))</f>
        <v>1172.1158125893621</v>
      </c>
    </row>
    <row r="854" spans="1:10" x14ac:dyDescent="0.25">
      <c r="A854" s="76" t="s">
        <v>103</v>
      </c>
      <c r="B854" s="33" t="s">
        <v>1642</v>
      </c>
      <c r="C854" s="61" t="s">
        <v>1618</v>
      </c>
      <c r="D854" s="33" t="s">
        <v>152</v>
      </c>
      <c r="E854" s="34">
        <v>27</v>
      </c>
      <c r="F854" s="35">
        <v>54.812208809249022</v>
      </c>
      <c r="G854" s="31">
        <v>38.36854616647431</v>
      </c>
      <c r="H854" s="31">
        <f t="shared" si="30"/>
        <v>1479.9296378497236</v>
      </c>
      <c r="I854" s="31">
        <f t="shared" si="31"/>
        <v>961.95426460232034</v>
      </c>
      <c r="J854" s="31">
        <f>(E854*(F854+G854)*(1+(SUM('Cadastro Institucional'!D$3:D$4))))</f>
        <v>2515.8803843445298</v>
      </c>
    </row>
    <row r="855" spans="1:10" x14ac:dyDescent="0.25">
      <c r="A855" s="76" t="s">
        <v>103</v>
      </c>
      <c r="B855" s="33" t="s">
        <v>1643</v>
      </c>
      <c r="C855" s="61" t="s">
        <v>1620</v>
      </c>
      <c r="D855" s="33" t="s">
        <v>152</v>
      </c>
      <c r="E855" s="34">
        <v>27</v>
      </c>
      <c r="F855" s="35">
        <v>8.4655233278642221</v>
      </c>
      <c r="G855" s="35">
        <v>5.925866329504955</v>
      </c>
      <c r="H855" s="35">
        <f t="shared" si="30"/>
        <v>228.56912985233399</v>
      </c>
      <c r="I855" s="35">
        <f t="shared" si="31"/>
        <v>148.56993440401709</v>
      </c>
      <c r="J855" s="31">
        <f>(E855*(F855+G855)*(1+(SUM('Cadastro Institucional'!D$3:D$4))))</f>
        <v>388.56752074896781</v>
      </c>
    </row>
    <row r="856" spans="1:10" x14ac:dyDescent="0.25">
      <c r="A856" s="76" t="s">
        <v>103</v>
      </c>
      <c r="B856" s="33" t="s">
        <v>1644</v>
      </c>
      <c r="C856" s="61" t="s">
        <v>1622</v>
      </c>
      <c r="D856" s="33" t="s">
        <v>125</v>
      </c>
      <c r="E856" s="34">
        <v>1</v>
      </c>
      <c r="F856" s="35">
        <v>14.054412515192061</v>
      </c>
      <c r="G856" s="35">
        <v>9.8380887606344398</v>
      </c>
      <c r="H856" s="35">
        <f t="shared" si="30"/>
        <v>14.054412515192061</v>
      </c>
      <c r="I856" s="35">
        <f t="shared" si="31"/>
        <v>9.1353681348748399</v>
      </c>
      <c r="J856" s="31">
        <f>(E856*(F856+G856)*(1+(SUM('Cadastro Institucional'!D$3:D$4))))</f>
        <v>23.892501275826501</v>
      </c>
    </row>
    <row r="857" spans="1:10" ht="26.4" customHeight="1" x14ac:dyDescent="0.25">
      <c r="A857" s="76" t="s">
        <v>103</v>
      </c>
      <c r="B857" s="33" t="s">
        <v>1645</v>
      </c>
      <c r="C857" s="61" t="s">
        <v>1624</v>
      </c>
      <c r="D857" s="33" t="s">
        <v>152</v>
      </c>
      <c r="E857" s="34">
        <v>30</v>
      </c>
      <c r="F857" s="35">
        <v>13.89003342144712</v>
      </c>
      <c r="G857" s="35">
        <v>9.7230233950129836</v>
      </c>
      <c r="H857" s="35">
        <f t="shared" si="30"/>
        <v>416.70100264341357</v>
      </c>
      <c r="I857" s="35">
        <f t="shared" si="31"/>
        <v>270.85565171821884</v>
      </c>
      <c r="J857" s="31">
        <f>(E857*(F857+G857)*(1+(SUM('Cadastro Institucional'!D$3:D$4))))</f>
        <v>708.39170449380299</v>
      </c>
    </row>
    <row r="858" spans="1:10" ht="26.4" customHeight="1" x14ac:dyDescent="0.25">
      <c r="A858" s="76" t="s">
        <v>103</v>
      </c>
      <c r="B858" s="33" t="s">
        <v>1646</v>
      </c>
      <c r="C858" s="61" t="s">
        <v>1626</v>
      </c>
      <c r="D858" s="33" t="s">
        <v>125</v>
      </c>
      <c r="E858" s="34">
        <v>1</v>
      </c>
      <c r="F858" s="35">
        <v>17.999510765070529</v>
      </c>
      <c r="G858" s="35">
        <v>12.599657535549371</v>
      </c>
      <c r="H858" s="35">
        <f t="shared" si="30"/>
        <v>17.999510765070529</v>
      </c>
      <c r="I858" s="35">
        <f t="shared" si="31"/>
        <v>11.699681997295844</v>
      </c>
      <c r="J858" s="31">
        <f>(E858*(F858+G858)*(1+(SUM('Cadastro Institucional'!D$3:D$4))))</f>
        <v>30.599168300619901</v>
      </c>
    </row>
    <row r="859" spans="1:10" x14ac:dyDescent="0.25">
      <c r="A859" s="76" t="s">
        <v>105</v>
      </c>
      <c r="B859" s="33" t="s">
        <v>1647</v>
      </c>
      <c r="C859" s="61" t="s">
        <v>1635</v>
      </c>
      <c r="D859" s="33" t="s">
        <v>152</v>
      </c>
      <c r="E859" s="34">
        <v>21</v>
      </c>
      <c r="F859" s="35">
        <v>69.877552750972441</v>
      </c>
      <c r="G859" s="35">
        <v>48.914286925680713</v>
      </c>
      <c r="H859" s="35">
        <f t="shared" si="30"/>
        <v>1467.4286077704212</v>
      </c>
      <c r="I859" s="35">
        <f t="shared" si="31"/>
        <v>953.82859505077386</v>
      </c>
      <c r="J859" s="31">
        <f>(E859*(F859+G859)*(1+(SUM('Cadastro Institucional'!D$3:D$4))))</f>
        <v>2494.6286332097161</v>
      </c>
    </row>
    <row r="860" spans="1:10" x14ac:dyDescent="0.25">
      <c r="A860" s="76" t="s">
        <v>105</v>
      </c>
      <c r="B860" s="33" t="s">
        <v>1648</v>
      </c>
      <c r="C860" s="61" t="s">
        <v>1637</v>
      </c>
      <c r="D860" s="33" t="s">
        <v>152</v>
      </c>
      <c r="E860" s="34">
        <v>21</v>
      </c>
      <c r="F860" s="35">
        <v>86.225053623906362</v>
      </c>
      <c r="G860" s="35">
        <v>60.357537536734448</v>
      </c>
      <c r="H860" s="35">
        <f t="shared" si="30"/>
        <v>1810.7261261020335</v>
      </c>
      <c r="I860" s="35">
        <f t="shared" si="31"/>
        <v>1176.9719819663219</v>
      </c>
      <c r="J860" s="31">
        <f>(E860*(F860+G860)*(1+(SUM('Cadastro Institucional'!D$3:D$4))))</f>
        <v>3078.2344143734572</v>
      </c>
    </row>
    <row r="861" spans="1:10" x14ac:dyDescent="0.25">
      <c r="A861" s="76" t="s">
        <v>105</v>
      </c>
      <c r="B861" s="33" t="s">
        <v>1649</v>
      </c>
      <c r="C861" s="61" t="s">
        <v>1620</v>
      </c>
      <c r="D861" s="33" t="s">
        <v>152</v>
      </c>
      <c r="E861" s="34">
        <v>21</v>
      </c>
      <c r="F861" s="35">
        <v>8.4655233278642221</v>
      </c>
      <c r="G861" s="35">
        <v>5.925866329504955</v>
      </c>
      <c r="H861" s="35">
        <f t="shared" si="30"/>
        <v>177.77598988514868</v>
      </c>
      <c r="I861" s="35">
        <f t="shared" si="31"/>
        <v>115.55439342534665</v>
      </c>
      <c r="J861" s="31">
        <f>(E861*(F861+G861)*(1+(SUM('Cadastro Institucional'!D$3:D$4))))</f>
        <v>302.21918280475273</v>
      </c>
    </row>
    <row r="862" spans="1:10" x14ac:dyDescent="0.25">
      <c r="A862" s="76" t="s">
        <v>105</v>
      </c>
      <c r="B862" s="33" t="s">
        <v>1650</v>
      </c>
      <c r="C862" s="61" t="s">
        <v>1622</v>
      </c>
      <c r="D862" s="33" t="s">
        <v>125</v>
      </c>
      <c r="E862" s="34">
        <v>1</v>
      </c>
      <c r="F862" s="35">
        <v>14.054412515192061</v>
      </c>
      <c r="G862" s="35">
        <v>9.8380887606344398</v>
      </c>
      <c r="H862" s="35">
        <f t="shared" si="30"/>
        <v>14.054412515192061</v>
      </c>
      <c r="I862" s="35">
        <f t="shared" si="31"/>
        <v>9.1353681348748399</v>
      </c>
      <c r="J862" s="31">
        <f>(E862*(F862+G862)*(1+(SUM('Cadastro Institucional'!D$3:D$4))))</f>
        <v>23.892501275826501</v>
      </c>
    </row>
    <row r="863" spans="1:10" ht="26.4" customHeight="1" x14ac:dyDescent="0.25">
      <c r="A863" s="76" t="s">
        <v>105</v>
      </c>
      <c r="B863" s="33" t="s">
        <v>1651</v>
      </c>
      <c r="C863" s="61" t="s">
        <v>1624</v>
      </c>
      <c r="D863" s="33" t="s">
        <v>152</v>
      </c>
      <c r="E863" s="34">
        <v>25</v>
      </c>
      <c r="F863" s="35">
        <v>13.89003342144712</v>
      </c>
      <c r="G863" s="35">
        <v>9.7230233950129836</v>
      </c>
      <c r="H863" s="35">
        <f t="shared" si="30"/>
        <v>347.25083553617799</v>
      </c>
      <c r="I863" s="35">
        <f t="shared" si="31"/>
        <v>225.7130430985157</v>
      </c>
      <c r="J863" s="31">
        <f>(E863*(F863+G863)*(1+(SUM('Cadastro Institucional'!D$3:D$4))))</f>
        <v>590.32642041150257</v>
      </c>
    </row>
    <row r="864" spans="1:10" x14ac:dyDescent="0.25">
      <c r="A864" s="76" t="s">
        <v>107</v>
      </c>
      <c r="B864" s="33" t="s">
        <v>1652</v>
      </c>
      <c r="C864" s="61" t="s">
        <v>1635</v>
      </c>
      <c r="D864" s="33" t="s">
        <v>152</v>
      </c>
      <c r="E864" s="34">
        <v>120</v>
      </c>
      <c r="F864" s="35">
        <v>69.877552750972441</v>
      </c>
      <c r="G864" s="35">
        <v>48.914286925680713</v>
      </c>
      <c r="H864" s="35">
        <f t="shared" si="30"/>
        <v>8385.3063301166931</v>
      </c>
      <c r="I864" s="35">
        <f t="shared" si="31"/>
        <v>5450.4491145758511</v>
      </c>
      <c r="J864" s="31">
        <f>(E864*(F864+G864)*(1+(SUM('Cadastro Institucional'!D$3:D$4))))</f>
        <v>14255.020761198379</v>
      </c>
    </row>
    <row r="865" spans="1:11" x14ac:dyDescent="0.25">
      <c r="A865" s="76" t="s">
        <v>107</v>
      </c>
      <c r="B865" s="33" t="s">
        <v>1653</v>
      </c>
      <c r="C865" s="61" t="s">
        <v>1637</v>
      </c>
      <c r="D865" s="33" t="s">
        <v>152</v>
      </c>
      <c r="E865" s="34">
        <v>120</v>
      </c>
      <c r="F865" s="35">
        <v>86.225053623906362</v>
      </c>
      <c r="G865" s="35">
        <v>60.357537536734448</v>
      </c>
      <c r="H865" s="35">
        <f t="shared" si="30"/>
        <v>10347.006434868763</v>
      </c>
      <c r="I865" s="35">
        <f t="shared" si="31"/>
        <v>6725.5541826646959</v>
      </c>
      <c r="J865" s="31">
        <f>(E865*(F865+G865)*(1+(SUM('Cadastro Institucional'!D$3:D$4))))</f>
        <v>17589.910939276899</v>
      </c>
    </row>
    <row r="866" spans="1:11" x14ac:dyDescent="0.25">
      <c r="A866" s="76" t="s">
        <v>107</v>
      </c>
      <c r="B866" s="33" t="s">
        <v>1654</v>
      </c>
      <c r="C866" s="61" t="s">
        <v>1620</v>
      </c>
      <c r="D866" s="33" t="s">
        <v>152</v>
      </c>
      <c r="E866" s="34">
        <v>120</v>
      </c>
      <c r="F866" s="35">
        <v>8.4655233278642221</v>
      </c>
      <c r="G866" s="35">
        <v>5.925866329504955</v>
      </c>
      <c r="H866" s="35">
        <f t="shared" si="30"/>
        <v>1015.8627993437067</v>
      </c>
      <c r="I866" s="35">
        <f t="shared" si="31"/>
        <v>660.31081957340939</v>
      </c>
      <c r="J866" s="31">
        <f>(E866*(F866+G866)*(1+(SUM('Cadastro Institucional'!D$3:D$4))))</f>
        <v>1726.9667588843013</v>
      </c>
    </row>
    <row r="867" spans="1:11" x14ac:dyDescent="0.25">
      <c r="A867" s="76" t="s">
        <v>107</v>
      </c>
      <c r="B867" s="33" t="s">
        <v>1655</v>
      </c>
      <c r="C867" s="61" t="s">
        <v>1622</v>
      </c>
      <c r="D867" s="33" t="s">
        <v>125</v>
      </c>
      <c r="E867" s="34">
        <v>1</v>
      </c>
      <c r="F867" s="35">
        <v>14.054412515192061</v>
      </c>
      <c r="G867" s="35">
        <v>9.8380887606344398</v>
      </c>
      <c r="H867" s="35">
        <f t="shared" si="30"/>
        <v>14.054412515192061</v>
      </c>
      <c r="I867" s="35">
        <f t="shared" si="31"/>
        <v>9.1353681348748399</v>
      </c>
      <c r="J867" s="31">
        <f>(E867*(F867+G867)*(1+(SUM('Cadastro Institucional'!D$3:D$4))))</f>
        <v>23.892501275826501</v>
      </c>
    </row>
    <row r="868" spans="1:11" ht="26.4" customHeight="1" x14ac:dyDescent="0.25">
      <c r="A868" s="76" t="s">
        <v>107</v>
      </c>
      <c r="B868" s="33" t="s">
        <v>1656</v>
      </c>
      <c r="C868" s="61" t="s">
        <v>1624</v>
      </c>
      <c r="D868" s="33" t="s">
        <v>152</v>
      </c>
      <c r="E868" s="34">
        <v>130</v>
      </c>
      <c r="F868" s="35">
        <v>13.89003342144712</v>
      </c>
      <c r="G868" s="35">
        <v>9.7230233950129836</v>
      </c>
      <c r="H868" s="35">
        <f t="shared" si="30"/>
        <v>1805.7043447881256</v>
      </c>
      <c r="I868" s="35">
        <f t="shared" si="31"/>
        <v>1173.7078241122817</v>
      </c>
      <c r="J868" s="31">
        <f>(E868*(F868+G868)*(1+(SUM('Cadastro Institucional'!D$3:D$4))))</f>
        <v>3069.6973861398133</v>
      </c>
    </row>
    <row r="869" spans="1:11" x14ac:dyDescent="0.25">
      <c r="A869" s="76" t="s">
        <v>109</v>
      </c>
      <c r="B869" s="33" t="s">
        <v>1657</v>
      </c>
      <c r="C869" s="61" t="s">
        <v>1635</v>
      </c>
      <c r="D869" s="33" t="s">
        <v>152</v>
      </c>
      <c r="E869" s="34">
        <v>27</v>
      </c>
      <c r="F869" s="35">
        <v>69.877552750972441</v>
      </c>
      <c r="G869" s="35">
        <v>48.914286925680713</v>
      </c>
      <c r="H869" s="35">
        <f t="shared" si="30"/>
        <v>1886.693924276256</v>
      </c>
      <c r="I869" s="35">
        <f t="shared" si="31"/>
        <v>1226.3510507795663</v>
      </c>
      <c r="J869" s="31">
        <f>(E869*(F869+G869)*(1+(SUM('Cadastro Institucional'!D$3:D$4))))</f>
        <v>3207.3796712696353</v>
      </c>
    </row>
    <row r="870" spans="1:11" x14ac:dyDescent="0.25">
      <c r="A870" s="76" t="s">
        <v>109</v>
      </c>
      <c r="B870" s="33" t="s">
        <v>1658</v>
      </c>
      <c r="C870" s="61" t="s">
        <v>1659</v>
      </c>
      <c r="D870" s="33" t="s">
        <v>152</v>
      </c>
      <c r="E870" s="34">
        <v>27</v>
      </c>
      <c r="F870" s="35">
        <v>115.8872610901801</v>
      </c>
      <c r="G870" s="31">
        <v>81.121082763126083</v>
      </c>
      <c r="H870" s="31">
        <f t="shared" si="30"/>
        <v>3128.956049434863</v>
      </c>
      <c r="I870" s="31">
        <f t="shared" si="31"/>
        <v>2033.8214321326609</v>
      </c>
      <c r="J870" s="31">
        <f>(E870*(F870+G870)*(1+(SUM('Cadastro Institucional'!D$3:D$4))))</f>
        <v>5319.2252840392675</v>
      </c>
    </row>
    <row r="871" spans="1:11" x14ac:dyDescent="0.25">
      <c r="A871" s="76" t="s">
        <v>109</v>
      </c>
      <c r="B871" s="33" t="s">
        <v>1660</v>
      </c>
      <c r="C871" s="61" t="s">
        <v>1620</v>
      </c>
      <c r="D871" s="33" t="s">
        <v>152</v>
      </c>
      <c r="E871" s="34">
        <v>27</v>
      </c>
      <c r="F871" s="35">
        <v>8.4655233278642221</v>
      </c>
      <c r="G871" s="35">
        <v>5.925866329504955</v>
      </c>
      <c r="H871" s="35">
        <f t="shared" si="30"/>
        <v>228.56912985233399</v>
      </c>
      <c r="I871" s="35">
        <f t="shared" si="31"/>
        <v>148.56993440401709</v>
      </c>
      <c r="J871" s="31">
        <f>(E871*(F871+G871)*(1+(SUM('Cadastro Institucional'!D$3:D$4))))</f>
        <v>388.56752074896781</v>
      </c>
    </row>
    <row r="872" spans="1:11" x14ac:dyDescent="0.25">
      <c r="A872" s="76" t="s">
        <v>109</v>
      </c>
      <c r="B872" s="33" t="s">
        <v>1661</v>
      </c>
      <c r="C872" s="61" t="s">
        <v>1622</v>
      </c>
      <c r="D872" s="33" t="s">
        <v>125</v>
      </c>
      <c r="E872" s="34">
        <v>1</v>
      </c>
      <c r="F872" s="35">
        <v>14.054412515192061</v>
      </c>
      <c r="G872" s="35">
        <v>9.8380887606344398</v>
      </c>
      <c r="H872" s="35">
        <f t="shared" si="30"/>
        <v>14.054412515192061</v>
      </c>
      <c r="I872" s="35">
        <f t="shared" si="31"/>
        <v>9.1353681348748399</v>
      </c>
      <c r="J872" s="31">
        <f>(E872*(F872+G872)*(1+(SUM('Cadastro Institucional'!D$3:D$4))))</f>
        <v>23.892501275826501</v>
      </c>
    </row>
    <row r="873" spans="1:11" ht="26.4" customHeight="1" x14ac:dyDescent="0.25">
      <c r="A873" s="76" t="s">
        <v>109</v>
      </c>
      <c r="B873" s="33" t="s">
        <v>1662</v>
      </c>
      <c r="C873" s="61" t="s">
        <v>1624</v>
      </c>
      <c r="D873" s="33" t="s">
        <v>152</v>
      </c>
      <c r="E873" s="34">
        <v>30</v>
      </c>
      <c r="F873" s="35">
        <v>13.89003342144712</v>
      </c>
      <c r="G873" s="35">
        <v>9.7230233950129836</v>
      </c>
      <c r="H873" s="35">
        <f t="shared" si="30"/>
        <v>416.70100264341357</v>
      </c>
      <c r="I873" s="35">
        <f t="shared" si="31"/>
        <v>270.85565171821884</v>
      </c>
      <c r="J873" s="31">
        <f>(E873*(F873+G873)*(1+(SUM('Cadastro Institucional'!D$3:D$4))))</f>
        <v>708.39170449380299</v>
      </c>
    </row>
    <row r="874" spans="1:11" ht="15.6" customHeight="1" x14ac:dyDescent="0.25">
      <c r="A874" s="98" t="s">
        <v>1663</v>
      </c>
      <c r="B874" s="92"/>
      <c r="C874" s="92"/>
      <c r="D874" s="92"/>
      <c r="E874" s="92"/>
      <c r="F874" s="92"/>
      <c r="G874" s="92"/>
      <c r="H874" s="67">
        <f>SUM(H6:H873)</f>
        <v>2895352.8970519565</v>
      </c>
      <c r="I874" s="67">
        <f>SUM(I6:I873)</f>
        <v>1942328.0558837657</v>
      </c>
      <c r="J874" s="67">
        <f>SUM(J6:J873)</f>
        <v>4982448.5977883134</v>
      </c>
    </row>
    <row r="875" spans="1:11" x14ac:dyDescent="0.25">
      <c r="J875" s="36"/>
      <c r="K875" s="63"/>
    </row>
    <row r="876" spans="1:11" x14ac:dyDescent="0.25">
      <c r="J876" s="36"/>
      <c r="K876" s="63"/>
    </row>
    <row r="877" spans="1:11" x14ac:dyDescent="0.25">
      <c r="J877" s="36"/>
      <c r="K877" s="63"/>
    </row>
    <row r="878" spans="1:11" x14ac:dyDescent="0.25">
      <c r="J878" s="36"/>
      <c r="K878" s="63"/>
    </row>
    <row r="879" spans="1:11" x14ac:dyDescent="0.25">
      <c r="J879" s="36"/>
      <c r="K879" s="63"/>
    </row>
    <row r="880" spans="1:11" x14ac:dyDescent="0.25">
      <c r="J880" s="36"/>
      <c r="K880" s="63"/>
    </row>
    <row r="881" spans="10:11" x14ac:dyDescent="0.25">
      <c r="J881" s="36"/>
      <c r="K881" s="63"/>
    </row>
    <row r="882" spans="10:11" x14ac:dyDescent="0.25">
      <c r="J882" s="36"/>
      <c r="K882" s="63"/>
    </row>
    <row r="883" spans="10:11" x14ac:dyDescent="0.25">
      <c r="J883" s="36"/>
      <c r="K883" s="63"/>
    </row>
    <row r="884" spans="10:11" x14ac:dyDescent="0.25">
      <c r="J884" s="36"/>
      <c r="K884" s="63"/>
    </row>
    <row r="885" spans="10:11" x14ac:dyDescent="0.25">
      <c r="J885" s="36"/>
      <c r="K885" s="63"/>
    </row>
    <row r="886" spans="10:11" x14ac:dyDescent="0.25">
      <c r="J886" s="36"/>
      <c r="K886" s="63"/>
    </row>
    <row r="887" spans="10:11" x14ac:dyDescent="0.25">
      <c r="J887" s="36"/>
      <c r="K887" s="63"/>
    </row>
    <row r="888" spans="10:11" x14ac:dyDescent="0.25">
      <c r="J888" s="36"/>
      <c r="K888" s="63"/>
    </row>
    <row r="889" spans="10:11" x14ac:dyDescent="0.25">
      <c r="J889" s="36"/>
      <c r="K889" s="63"/>
    </row>
    <row r="890" spans="10:11" x14ac:dyDescent="0.25">
      <c r="J890" s="36"/>
      <c r="K890" s="63"/>
    </row>
    <row r="891" spans="10:11" x14ac:dyDescent="0.25">
      <c r="J891" s="36"/>
      <c r="K891" s="63"/>
    </row>
    <row r="892" spans="10:11" x14ac:dyDescent="0.25">
      <c r="J892" s="36"/>
      <c r="K892" s="63"/>
    </row>
    <row r="893" spans="10:11" x14ac:dyDescent="0.25">
      <c r="J893" s="36"/>
      <c r="K893" s="63"/>
    </row>
    <row r="894" spans="10:11" x14ac:dyDescent="0.25">
      <c r="J894" s="36"/>
      <c r="K894" s="63"/>
    </row>
    <row r="895" spans="10:11" x14ac:dyDescent="0.25">
      <c r="J895" s="36"/>
      <c r="K895" s="63"/>
    </row>
    <row r="896" spans="10:11" x14ac:dyDescent="0.25">
      <c r="J896" s="36"/>
      <c r="K896" s="63"/>
    </row>
    <row r="897" spans="10:11" x14ac:dyDescent="0.25">
      <c r="J897" s="36"/>
      <c r="K897" s="63"/>
    </row>
    <row r="898" spans="10:11" x14ac:dyDescent="0.25">
      <c r="J898" s="36"/>
      <c r="K898" s="63"/>
    </row>
    <row r="899" spans="10:11" x14ac:dyDescent="0.25">
      <c r="J899" s="36"/>
      <c r="K899" s="63"/>
    </row>
    <row r="900" spans="10:11" x14ac:dyDescent="0.25">
      <c r="J900" s="36"/>
      <c r="K900" s="63"/>
    </row>
    <row r="901" spans="10:11" x14ac:dyDescent="0.25">
      <c r="J901" s="36"/>
      <c r="K901" s="63"/>
    </row>
    <row r="902" spans="10:11" x14ac:dyDescent="0.25">
      <c r="J902" s="36"/>
      <c r="K902" s="63"/>
    </row>
    <row r="903" spans="10:11" x14ac:dyDescent="0.25">
      <c r="J903" s="36"/>
      <c r="K903" s="63"/>
    </row>
    <row r="904" spans="10:11" x14ac:dyDescent="0.25">
      <c r="J904" s="36"/>
      <c r="K904" s="63"/>
    </row>
    <row r="905" spans="10:11" x14ac:dyDescent="0.25">
      <c r="J905" s="36"/>
      <c r="K905" s="63"/>
    </row>
    <row r="906" spans="10:11" x14ac:dyDescent="0.25">
      <c r="J906" s="36"/>
      <c r="K906" s="63"/>
    </row>
    <row r="907" spans="10:11" x14ac:dyDescent="0.25">
      <c r="J907" s="36"/>
      <c r="K907" s="63"/>
    </row>
    <row r="908" spans="10:11" x14ac:dyDescent="0.25">
      <c r="J908" s="36"/>
      <c r="K908" s="63"/>
    </row>
    <row r="909" spans="10:11" x14ac:dyDescent="0.25">
      <c r="J909" s="36"/>
      <c r="K909" s="63"/>
    </row>
    <row r="910" spans="10:11" x14ac:dyDescent="0.25">
      <c r="J910" s="36"/>
      <c r="K910" s="63"/>
    </row>
    <row r="911" spans="10:11" x14ac:dyDescent="0.25">
      <c r="J911" s="36"/>
      <c r="K911" s="63"/>
    </row>
    <row r="912" spans="10:11" x14ac:dyDescent="0.25">
      <c r="J912" s="36"/>
      <c r="K912" s="63"/>
    </row>
    <row r="913" spans="10:11" x14ac:dyDescent="0.25">
      <c r="J913" s="36"/>
      <c r="K913" s="63"/>
    </row>
    <row r="914" spans="10:11" x14ac:dyDescent="0.25">
      <c r="J914" s="36"/>
      <c r="K914" s="63"/>
    </row>
    <row r="915" spans="10:11" x14ac:dyDescent="0.25">
      <c r="J915" s="36"/>
      <c r="K915" s="63"/>
    </row>
    <row r="916" spans="10:11" x14ac:dyDescent="0.25">
      <c r="J916" s="36"/>
      <c r="K916" s="63"/>
    </row>
    <row r="917" spans="10:11" x14ac:dyDescent="0.25">
      <c r="J917" s="36"/>
      <c r="K917" s="63"/>
    </row>
    <row r="918" spans="10:11" x14ac:dyDescent="0.25">
      <c r="J918" s="36"/>
      <c r="K918" s="63"/>
    </row>
    <row r="919" spans="10:11" x14ac:dyDescent="0.25">
      <c r="J919" s="36"/>
      <c r="K919" s="63"/>
    </row>
    <row r="920" spans="10:11" x14ac:dyDescent="0.25">
      <c r="J920" s="36"/>
      <c r="K920" s="63"/>
    </row>
    <row r="921" spans="10:11" x14ac:dyDescent="0.25">
      <c r="J921" s="36"/>
      <c r="K921" s="63"/>
    </row>
    <row r="922" spans="10:11" x14ac:dyDescent="0.25">
      <c r="J922" s="36"/>
      <c r="K922" s="63"/>
    </row>
    <row r="923" spans="10:11" x14ac:dyDescent="0.25">
      <c r="J923" s="36"/>
      <c r="K923" s="63"/>
    </row>
    <row r="924" spans="10:11" x14ac:dyDescent="0.25">
      <c r="J924" s="36"/>
      <c r="K924" s="63"/>
    </row>
    <row r="925" spans="10:11" x14ac:dyDescent="0.25">
      <c r="J925" s="36"/>
      <c r="K925" s="63"/>
    </row>
    <row r="926" spans="10:11" x14ac:dyDescent="0.25">
      <c r="J926" s="36"/>
      <c r="K926" s="63"/>
    </row>
    <row r="927" spans="10:11" x14ac:dyDescent="0.25">
      <c r="J927" s="36"/>
      <c r="K927" s="63"/>
    </row>
    <row r="928" spans="10:11" x14ac:dyDescent="0.25">
      <c r="J928" s="36"/>
      <c r="K928" s="63"/>
    </row>
    <row r="929" spans="10:11" x14ac:dyDescent="0.25">
      <c r="J929" s="36"/>
      <c r="K929" s="63"/>
    </row>
    <row r="930" spans="10:11" x14ac:dyDescent="0.25">
      <c r="J930" s="36"/>
      <c r="K930" s="63"/>
    </row>
    <row r="931" spans="10:11" x14ac:dyDescent="0.25">
      <c r="J931" s="36"/>
      <c r="K931" s="63"/>
    </row>
    <row r="932" spans="10:11" x14ac:dyDescent="0.25">
      <c r="J932" s="36"/>
      <c r="K932" s="63"/>
    </row>
    <row r="933" spans="10:11" x14ac:dyDescent="0.25">
      <c r="J933" s="36"/>
      <c r="K933" s="63"/>
    </row>
    <row r="934" spans="10:11" x14ac:dyDescent="0.25">
      <c r="J934" s="36"/>
      <c r="K934" s="63"/>
    </row>
    <row r="935" spans="10:11" x14ac:dyDescent="0.25">
      <c r="J935" s="36"/>
      <c r="K935" s="63"/>
    </row>
    <row r="936" spans="10:11" x14ac:dyDescent="0.25">
      <c r="J936" s="36"/>
      <c r="K936" s="63"/>
    </row>
    <row r="937" spans="10:11" x14ac:dyDescent="0.25">
      <c r="J937" s="36"/>
      <c r="K937" s="63"/>
    </row>
    <row r="938" spans="10:11" x14ac:dyDescent="0.25">
      <c r="J938" s="36"/>
      <c r="K938" s="63"/>
    </row>
    <row r="939" spans="10:11" x14ac:dyDescent="0.25">
      <c r="J939" s="36"/>
      <c r="K939" s="63"/>
    </row>
    <row r="940" spans="10:11" x14ac:dyDescent="0.25">
      <c r="J940" s="36"/>
      <c r="K940" s="63"/>
    </row>
    <row r="941" spans="10:11" x14ac:dyDescent="0.25">
      <c r="J941" s="36"/>
      <c r="K941" s="63"/>
    </row>
    <row r="942" spans="10:11" x14ac:dyDescent="0.25">
      <c r="J942" s="36"/>
      <c r="K942" s="63"/>
    </row>
    <row r="943" spans="10:11" x14ac:dyDescent="0.25">
      <c r="J943" s="36"/>
      <c r="K943" s="63"/>
    </row>
    <row r="944" spans="10:11" x14ac:dyDescent="0.25">
      <c r="J944" s="36"/>
      <c r="K944" s="63"/>
    </row>
    <row r="945" spans="10:11" x14ac:dyDescent="0.25">
      <c r="J945" s="36"/>
      <c r="K945" s="63"/>
    </row>
    <row r="946" spans="10:11" x14ac:dyDescent="0.25">
      <c r="J946" s="36"/>
      <c r="K946" s="63"/>
    </row>
    <row r="947" spans="10:11" x14ac:dyDescent="0.25">
      <c r="J947" s="36"/>
      <c r="K947" s="63"/>
    </row>
    <row r="948" spans="10:11" x14ac:dyDescent="0.25">
      <c r="J948" s="36"/>
      <c r="K948" s="63"/>
    </row>
    <row r="949" spans="10:11" x14ac:dyDescent="0.25">
      <c r="J949" s="36"/>
      <c r="K949" s="63"/>
    </row>
    <row r="950" spans="10:11" x14ac:dyDescent="0.25">
      <c r="J950" s="36"/>
      <c r="K950" s="63"/>
    </row>
    <row r="951" spans="10:11" x14ac:dyDescent="0.25">
      <c r="J951" s="36"/>
      <c r="K951" s="63"/>
    </row>
    <row r="952" spans="10:11" x14ac:dyDescent="0.25">
      <c r="J952" s="36"/>
      <c r="K952" s="63"/>
    </row>
    <row r="953" spans="10:11" x14ac:dyDescent="0.25">
      <c r="J953" s="36"/>
      <c r="K953" s="63"/>
    </row>
    <row r="954" spans="10:11" x14ac:dyDescent="0.25">
      <c r="J954" s="36"/>
      <c r="K954" s="63"/>
    </row>
    <row r="955" spans="10:11" x14ac:dyDescent="0.25">
      <c r="J955" s="36"/>
      <c r="K955" s="63"/>
    </row>
    <row r="956" spans="10:11" x14ac:dyDescent="0.25">
      <c r="J956" s="36"/>
      <c r="K956" s="63"/>
    </row>
    <row r="957" spans="10:11" x14ac:dyDescent="0.25">
      <c r="J957" s="36"/>
      <c r="K957" s="63"/>
    </row>
    <row r="958" spans="10:11" x14ac:dyDescent="0.25">
      <c r="J958" s="36"/>
      <c r="K958" s="63"/>
    </row>
    <row r="959" spans="10:11" x14ac:dyDescent="0.25">
      <c r="J959" s="36"/>
      <c r="K959" s="63"/>
    </row>
    <row r="960" spans="10:11" x14ac:dyDescent="0.25">
      <c r="J960" s="36"/>
      <c r="K960" s="63"/>
    </row>
    <row r="961" spans="10:11" x14ac:dyDescent="0.25">
      <c r="J961" s="36"/>
      <c r="K961" s="63"/>
    </row>
    <row r="962" spans="10:11" x14ac:dyDescent="0.25">
      <c r="J962" s="36"/>
      <c r="K962" s="63"/>
    </row>
    <row r="963" spans="10:11" x14ac:dyDescent="0.25">
      <c r="J963" s="36"/>
      <c r="K963" s="63"/>
    </row>
    <row r="964" spans="10:11" x14ac:dyDescent="0.25">
      <c r="J964" s="36"/>
      <c r="K964" s="63"/>
    </row>
    <row r="965" spans="10:11" x14ac:dyDescent="0.25">
      <c r="J965" s="36"/>
      <c r="K965" s="63"/>
    </row>
    <row r="966" spans="10:11" x14ac:dyDescent="0.25">
      <c r="J966" s="36"/>
      <c r="K966" s="63"/>
    </row>
    <row r="967" spans="10:11" x14ac:dyDescent="0.25">
      <c r="J967" s="36"/>
      <c r="K967" s="63"/>
    </row>
    <row r="968" spans="10:11" x14ac:dyDescent="0.25">
      <c r="J968" s="36"/>
      <c r="K968" s="63"/>
    </row>
    <row r="969" spans="10:11" x14ac:dyDescent="0.25">
      <c r="J969" s="36"/>
      <c r="K969" s="63"/>
    </row>
    <row r="970" spans="10:11" x14ac:dyDescent="0.25">
      <c r="J970" s="36"/>
      <c r="K970" s="63"/>
    </row>
    <row r="971" spans="10:11" x14ac:dyDescent="0.25">
      <c r="J971" s="36"/>
      <c r="K971" s="63"/>
    </row>
    <row r="972" spans="10:11" x14ac:dyDescent="0.25">
      <c r="J972" s="36"/>
      <c r="K972" s="63"/>
    </row>
    <row r="973" spans="10:11" x14ac:dyDescent="0.25">
      <c r="J973" s="36"/>
      <c r="K973" s="63"/>
    </row>
    <row r="974" spans="10:11" x14ac:dyDescent="0.25">
      <c r="J974" s="36"/>
      <c r="K974" s="63"/>
    </row>
    <row r="975" spans="10:11" x14ac:dyDescent="0.25">
      <c r="J975" s="36"/>
      <c r="K975" s="63"/>
    </row>
    <row r="976" spans="10:11" x14ac:dyDescent="0.25">
      <c r="J976" s="36"/>
      <c r="K976" s="63"/>
    </row>
    <row r="977" spans="10:11" x14ac:dyDescent="0.25">
      <c r="J977" s="36"/>
      <c r="K977" s="63"/>
    </row>
    <row r="978" spans="10:11" x14ac:dyDescent="0.25">
      <c r="J978" s="36"/>
      <c r="K978" s="63"/>
    </row>
    <row r="979" spans="10:11" x14ac:dyDescent="0.25">
      <c r="J979" s="36"/>
      <c r="K979" s="63"/>
    </row>
    <row r="980" spans="10:11" x14ac:dyDescent="0.25">
      <c r="J980" s="36"/>
      <c r="K980" s="63"/>
    </row>
    <row r="981" spans="10:11" x14ac:dyDescent="0.25">
      <c r="J981" s="36"/>
      <c r="K981" s="63"/>
    </row>
    <row r="982" spans="10:11" x14ac:dyDescent="0.25">
      <c r="J982" s="36"/>
      <c r="K982" s="63"/>
    </row>
    <row r="983" spans="10:11" x14ac:dyDescent="0.25">
      <c r="J983" s="36"/>
      <c r="K983" s="63"/>
    </row>
    <row r="984" spans="10:11" x14ac:dyDescent="0.25">
      <c r="J984" s="36"/>
      <c r="K984" s="63"/>
    </row>
    <row r="985" spans="10:11" x14ac:dyDescent="0.25">
      <c r="J985" s="36"/>
      <c r="K985" s="63"/>
    </row>
    <row r="986" spans="10:11" x14ac:dyDescent="0.25">
      <c r="J986" s="36"/>
      <c r="K986" s="63"/>
    </row>
    <row r="987" spans="10:11" x14ac:dyDescent="0.25">
      <c r="J987" s="36"/>
      <c r="K987" s="63"/>
    </row>
    <row r="988" spans="10:11" x14ac:dyDescent="0.25">
      <c r="J988" s="36"/>
      <c r="K988" s="63"/>
    </row>
    <row r="989" spans="10:11" x14ac:dyDescent="0.25">
      <c r="J989" s="36"/>
      <c r="K989" s="63"/>
    </row>
    <row r="990" spans="10:11" x14ac:dyDescent="0.25">
      <c r="J990" s="36"/>
      <c r="K990" s="63"/>
    </row>
    <row r="991" spans="10:11" x14ac:dyDescent="0.25">
      <c r="J991" s="36"/>
      <c r="K991" s="63"/>
    </row>
    <row r="992" spans="10:11" x14ac:dyDescent="0.25">
      <c r="J992" s="36"/>
      <c r="K992" s="63"/>
    </row>
    <row r="993" spans="10:11" x14ac:dyDescent="0.25">
      <c r="J993" s="36"/>
      <c r="K993" s="63"/>
    </row>
    <row r="994" spans="10:11" x14ac:dyDescent="0.25">
      <c r="J994" s="36"/>
      <c r="K994" s="63"/>
    </row>
    <row r="995" spans="10:11" x14ac:dyDescent="0.25">
      <c r="J995" s="36"/>
      <c r="K995" s="63"/>
    </row>
    <row r="996" spans="10:11" x14ac:dyDescent="0.25">
      <c r="J996" s="36"/>
      <c r="K996" s="63"/>
    </row>
    <row r="997" spans="10:11" x14ac:dyDescent="0.25">
      <c r="J997" s="36"/>
      <c r="K997" s="63"/>
    </row>
    <row r="998" spans="10:11" x14ac:dyDescent="0.25">
      <c r="J998" s="36"/>
      <c r="K998" s="63"/>
    </row>
    <row r="999" spans="10:11" x14ac:dyDescent="0.25">
      <c r="J999" s="36"/>
      <c r="K999" s="63"/>
    </row>
    <row r="1000" spans="10:11" x14ac:dyDescent="0.25">
      <c r="J1000" s="36"/>
      <c r="K1000" s="63"/>
    </row>
    <row r="1001" spans="10:11" x14ac:dyDescent="0.25">
      <c r="J1001" s="36"/>
      <c r="K1001" s="63"/>
    </row>
    <row r="1002" spans="10:11" x14ac:dyDescent="0.25">
      <c r="J1002" s="36"/>
      <c r="K1002" s="63"/>
    </row>
    <row r="1003" spans="10:11" x14ac:dyDescent="0.25">
      <c r="J1003" s="36"/>
      <c r="K1003" s="63"/>
    </row>
    <row r="1004" spans="10:11" x14ac:dyDescent="0.25">
      <c r="J1004" s="36"/>
      <c r="K1004" s="63"/>
    </row>
    <row r="1005" spans="10:11" x14ac:dyDescent="0.25">
      <c r="J1005" s="36"/>
      <c r="K1005" s="63"/>
    </row>
    <row r="1006" spans="10:11" x14ac:dyDescent="0.25">
      <c r="J1006" s="36"/>
      <c r="K1006" s="63"/>
    </row>
    <row r="1007" spans="10:11" x14ac:dyDescent="0.25">
      <c r="J1007" s="36"/>
      <c r="K1007" s="63"/>
    </row>
    <row r="1008" spans="10:11" x14ac:dyDescent="0.25">
      <c r="J1008" s="36"/>
      <c r="K1008" s="63"/>
    </row>
    <row r="1009" spans="10:11" x14ac:dyDescent="0.25">
      <c r="J1009" s="36"/>
      <c r="K1009" s="63"/>
    </row>
    <row r="1010" spans="10:11" x14ac:dyDescent="0.25">
      <c r="J1010" s="36"/>
      <c r="K1010" s="63"/>
    </row>
    <row r="1011" spans="10:11" x14ac:dyDescent="0.25">
      <c r="J1011" s="36"/>
      <c r="K1011" s="63"/>
    </row>
    <row r="1012" spans="10:11" x14ac:dyDescent="0.25">
      <c r="J1012" s="36"/>
      <c r="K1012" s="63"/>
    </row>
    <row r="1013" spans="10:11" x14ac:dyDescent="0.25">
      <c r="J1013" s="36"/>
      <c r="K1013" s="63"/>
    </row>
    <row r="1014" spans="10:11" x14ac:dyDescent="0.25">
      <c r="J1014" s="36"/>
      <c r="K1014" s="63"/>
    </row>
    <row r="1015" spans="10:11" x14ac:dyDescent="0.25">
      <c r="J1015" s="36"/>
      <c r="K1015" s="63"/>
    </row>
    <row r="1016" spans="10:11" x14ac:dyDescent="0.25">
      <c r="J1016" s="36"/>
      <c r="K1016" s="63"/>
    </row>
    <row r="1017" spans="10:11" x14ac:dyDescent="0.25">
      <c r="J1017" s="36"/>
      <c r="K1017" s="63"/>
    </row>
    <row r="1018" spans="10:11" x14ac:dyDescent="0.25">
      <c r="J1018" s="36"/>
      <c r="K1018" s="63"/>
    </row>
    <row r="1019" spans="10:11" x14ac:dyDescent="0.25">
      <c r="J1019" s="36"/>
      <c r="K1019" s="63"/>
    </row>
    <row r="1020" spans="10:11" x14ac:dyDescent="0.25">
      <c r="J1020" s="36"/>
      <c r="K1020" s="63"/>
    </row>
    <row r="1021" spans="10:11" x14ac:dyDescent="0.25">
      <c r="J1021" s="36"/>
      <c r="K1021" s="63"/>
    </row>
    <row r="1022" spans="10:11" x14ac:dyDescent="0.25">
      <c r="J1022" s="36"/>
      <c r="K1022" s="63"/>
    </row>
    <row r="1023" spans="10:11" x14ac:dyDescent="0.25">
      <c r="J1023" s="36"/>
      <c r="K1023" s="63"/>
    </row>
    <row r="1024" spans="10:11" x14ac:dyDescent="0.25">
      <c r="J1024" s="36"/>
      <c r="K1024" s="63"/>
    </row>
    <row r="1025" spans="10:11" x14ac:dyDescent="0.25">
      <c r="J1025" s="36"/>
      <c r="K1025" s="63"/>
    </row>
    <row r="1026" spans="10:11" x14ac:dyDescent="0.25">
      <c r="J1026" s="36"/>
      <c r="K1026" s="63"/>
    </row>
    <row r="1027" spans="10:11" x14ac:dyDescent="0.25">
      <c r="J1027" s="36"/>
      <c r="K1027" s="63"/>
    </row>
    <row r="1028" spans="10:11" x14ac:dyDescent="0.25">
      <c r="J1028" s="36"/>
      <c r="K1028" s="63"/>
    </row>
    <row r="1029" spans="10:11" x14ac:dyDescent="0.25">
      <c r="J1029" s="36"/>
      <c r="K1029" s="63"/>
    </row>
  </sheetData>
  <autoFilter ref="A5:F1029" xr:uid="{00000000-0009-0000-0000-000004000000}"/>
  <mergeCells count="3">
    <mergeCell ref="L4:N5"/>
    <mergeCell ref="K1:L1"/>
    <mergeCell ref="A874:G874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K896"/>
  <sheetViews>
    <sheetView showGridLines="0" zoomScaleNormal="100" workbookViewId="0"/>
  </sheetViews>
  <sheetFormatPr defaultRowHeight="13.2" x14ac:dyDescent="0.25"/>
  <cols>
    <col min="1" max="1" width="60.88671875" style="1" bestFit="1" customWidth="1"/>
    <col min="2" max="2" width="14.44140625" style="1" customWidth="1"/>
    <col min="3" max="3" width="90.5546875" style="1" customWidth="1"/>
    <col min="4" max="4" width="14.44140625" style="1" customWidth="1"/>
    <col min="5" max="5" width="18.77734375" style="1" bestFit="1" customWidth="1"/>
    <col min="6" max="1025" width="14.44140625" style="1" customWidth="1"/>
  </cols>
  <sheetData>
    <row r="1" spans="1:27" s="11" customFormat="1" ht="44.4" customHeight="1" x14ac:dyDescent="0.25">
      <c r="A1" s="8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12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8.2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37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4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x14ac:dyDescent="0.25">
      <c r="A6" s="14" t="str">
        <f>'Itens de Contrato'!A6</f>
        <v>Instalações Elétricas - Tubulações Laje aparente</v>
      </c>
      <c r="B6" s="14" t="str">
        <f>'Itens de Contrato'!B6</f>
        <v>1.1.1</v>
      </c>
      <c r="C6" s="68" t="str">
        <f>VLOOKUP(B6,'Itens de Contrato'!B$5:J$873,2,0)</f>
        <v>ELETRODUTO PVC RÍGIDO ROSCÁVEL, CLASSE B, NBR-15465,  Ф 3/4" x 3,0m, FAB.TIGRE, AMANCO</v>
      </c>
      <c r="D6" s="41">
        <v>1907</v>
      </c>
      <c r="E6" s="42">
        <f>D6*('Itens de Contrato'!F6+'Itens de Contrato'!G6)</f>
        <v>71248.808082365504</v>
      </c>
      <c r="F6" s="41">
        <f t="shared" ref="F6:F69" si="0">D6-G6</f>
        <v>1907</v>
      </c>
      <c r="G6" s="41">
        <f>SUM('Medição 01'!G6,'Medição 02'!G6,'Medição 03'!G6,'Medição 04'!G6,'Medição 05'!G6,'Medição 06'!G6,'Medição 07'!G6,'Medição 08'!G6,'Medição 09'!G6,'Medição 10'!G6,'Medição 11'!G6,'Medição 12'!G6)</f>
        <v>0</v>
      </c>
      <c r="H6" s="43">
        <f t="shared" ref="H6:H69" si="1">G6/D6</f>
        <v>0</v>
      </c>
      <c r="I6" s="42">
        <f>G6*('Itens de Contrato'!F6+'Itens de Contrato'!G6)</f>
        <v>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25">
      <c r="A7" s="22" t="str">
        <f>'Itens de Contrato'!A7</f>
        <v>Instalações Elétricas - Tubulações Laje aparente</v>
      </c>
      <c r="B7" s="22" t="str">
        <f>'Itens de Contrato'!B7</f>
        <v>1.1.2</v>
      </c>
      <c r="C7" s="68" t="str">
        <f>VLOOKUP(B7,'Itens de Contrato'!B$5:J$873,2,0)</f>
        <v>ELETRODUTO PVC RÍGIDO ROSCÁVEL, CLASSE B, NBR-15465,  Ф 1" x 3,0m, FAB.TIGRE, AMANCO</v>
      </c>
      <c r="D7" s="41">
        <v>31</v>
      </c>
      <c r="E7" s="42">
        <f>D7*('Itens de Contrato'!F7+'Itens de Contrato'!G7)</f>
        <v>1846.0380430203204</v>
      </c>
      <c r="F7" s="44">
        <f t="shared" si="0"/>
        <v>31</v>
      </c>
      <c r="G7" s="44">
        <f>SUM('Medição 01'!G7,'Medição 02'!G7,'Medição 03'!G7,'Medição 04'!G7,'Medição 05'!G7,'Medição 06'!G7,'Medição 07'!G7,'Medição 08'!G7,'Medição 09'!G7,'Medição 10'!G7,'Medição 11'!G7,'Medição 12'!G7)</f>
        <v>0</v>
      </c>
      <c r="H7" s="46">
        <f t="shared" si="1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22" t="str">
        <f>'Itens de Contrato'!A8</f>
        <v>Instalações Elétricas - Tubulações Laje aparente</v>
      </c>
      <c r="B8" s="22" t="str">
        <f>'Itens de Contrato'!B8</f>
        <v>1.1.3</v>
      </c>
      <c r="C8" s="68" t="str">
        <f>VLOOKUP(B8,'Itens de Contrato'!B$5:J$873,2,0)</f>
        <v>CURVA 90o P/ELETRODUTO PVC RÍGIDO, ROSCA Ф 3/4", FAB.TIGRE, AMANCO</v>
      </c>
      <c r="D8" s="41">
        <v>1653</v>
      </c>
      <c r="E8" s="42">
        <f>D8*('Itens de Contrato'!F8+'Itens de Contrato'!G8)</f>
        <v>13996.227247379162</v>
      </c>
      <c r="F8" s="44">
        <f t="shared" si="0"/>
        <v>1653</v>
      </c>
      <c r="G8" s="44">
        <f>SUM('Medição 01'!G8,'Medição 02'!G8,'Medição 03'!G8,'Medição 04'!G8,'Medição 05'!G8,'Medição 06'!G8,'Medição 07'!G8,'Medição 08'!G8,'Medição 09'!G8,'Medição 10'!G8,'Medição 11'!G8,'Medição 12'!G8)</f>
        <v>0</v>
      </c>
      <c r="H8" s="46">
        <f t="shared" si="1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2" t="str">
        <f>'Itens de Contrato'!A9</f>
        <v>Instalações Elétricas - Tubulações Laje aparente</v>
      </c>
      <c r="B9" s="22" t="str">
        <f>'Itens de Contrato'!B9</f>
        <v>1.1.4</v>
      </c>
      <c r="C9" s="68" t="str">
        <f>VLOOKUP(B9,'Itens de Contrato'!B$5:J$873,2,0)</f>
        <v>CURVA 90o P/ELETRODUTO PVC RÍGIDO, ROSCA Ф 1", FAB.TIGRE, AMANCO</v>
      </c>
      <c r="D9" s="41">
        <v>3</v>
      </c>
      <c r="E9" s="42">
        <f>D9*('Itens de Contrato'!F9+'Itens de Contrato'!G9)</f>
        <v>36.216001933884378</v>
      </c>
      <c r="F9" s="44">
        <f t="shared" si="0"/>
        <v>3</v>
      </c>
      <c r="G9" s="44">
        <f>SUM('Medição 01'!G9,'Medição 02'!G9,'Medição 03'!G9,'Medição 04'!G9,'Medição 05'!G9,'Medição 06'!G9,'Medição 07'!G9,'Medição 08'!G9,'Medição 09'!G9,'Medição 10'!G9,'Medição 11'!G9,'Medição 12'!G9)</f>
        <v>0</v>
      </c>
      <c r="H9" s="46">
        <f t="shared" si="1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x14ac:dyDescent="0.25">
      <c r="A10" s="22" t="str">
        <f>'Itens de Contrato'!A10</f>
        <v>Instalações Elétricas - Tubulações Laje aparente</v>
      </c>
      <c r="B10" s="47" t="str">
        <f>'Itens de Contrato'!B10</f>
        <v>1.1.5</v>
      </c>
      <c r="C10" s="68" t="str">
        <f>VLOOKUP(B10,'Itens de Contrato'!B$5:J$873,2,0)</f>
        <v>LUVA P/ELETRODUTO PVC RÍGIDO, ROSCA Ф 3/4", FAB.TIGRE, AMANCO</v>
      </c>
      <c r="D10" s="41">
        <v>3560</v>
      </c>
      <c r="E10" s="42">
        <f>D10*('Itens de Contrato'!F10+'Itens de Contrato'!G10)</f>
        <v>16016.638633044113</v>
      </c>
      <c r="F10" s="44">
        <f t="shared" si="0"/>
        <v>3560</v>
      </c>
      <c r="G10" s="44">
        <f>SUM('Medição 01'!G10,'Medição 02'!G10,'Medição 03'!G10,'Medição 04'!G10,'Medição 05'!G10,'Medição 06'!G10,'Medição 07'!G10,'Medição 08'!G10,'Medição 09'!G10,'Medição 10'!G10,'Medição 11'!G10,'Medição 12'!G10)</f>
        <v>0</v>
      </c>
      <c r="H10" s="46">
        <f t="shared" si="1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25">
      <c r="A11" s="22" t="str">
        <f>'Itens de Contrato'!A11</f>
        <v>Instalações Elétricas - Tubulações Laje aparente</v>
      </c>
      <c r="B11" s="22" t="str">
        <f>'Itens de Contrato'!B11</f>
        <v>1.1.6</v>
      </c>
      <c r="C11" s="68" t="str">
        <f>VLOOKUP(B11,'Itens de Contrato'!B$5:J$873,2,0)</f>
        <v>LUVA P/ELETRODUTO PVC RÍGIDO, ROSCA Ф 1", FAB.TIGRE, AMANCO</v>
      </c>
      <c r="D11" s="41">
        <v>34</v>
      </c>
      <c r="E11" s="42">
        <f>D11*('Itens de Contrato'!F11+'Itens de Contrato'!G11)</f>
        <v>246.07879091804455</v>
      </c>
      <c r="F11" s="44">
        <f t="shared" si="0"/>
        <v>34</v>
      </c>
      <c r="G11" s="44">
        <f>SUM('Medição 01'!G11,'Medição 02'!G11,'Medição 03'!G11,'Medição 04'!G11,'Medição 05'!G11,'Medição 06'!G11,'Medição 07'!G11,'Medição 08'!G11,'Medição 09'!G11,'Medição 10'!G11,'Medição 11'!G11,'Medição 12'!G11)</f>
        <v>0</v>
      </c>
      <c r="H11" s="46">
        <f t="shared" si="1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x14ac:dyDescent="0.25">
      <c r="A12" s="22" t="str">
        <f>'Itens de Contrato'!A12</f>
        <v>Instalações Elétricas - Tubulações Laje aparente</v>
      </c>
      <c r="B12" s="22" t="str">
        <f>'Itens de Contrato'!B12</f>
        <v>1.1.7</v>
      </c>
      <c r="C12" s="68" t="str">
        <f>VLOOKUP(B12,'Itens de Contrato'!B$5:J$873,2,0)</f>
        <v>BUCHA E ARRUELA EM LIGA DE ALUMINIO SILÍCIO Ф 3/4", FAB. WETZEL, TRAMONTINA</v>
      </c>
      <c r="D12" s="41">
        <v>2914</v>
      </c>
      <c r="E12" s="42">
        <f>D12*('Itens de Contrato'!F12+'Itens de Contrato'!G12)</f>
        <v>17751.765170141913</v>
      </c>
      <c r="F12" s="44">
        <f t="shared" si="0"/>
        <v>2914</v>
      </c>
      <c r="G12" s="44">
        <f>SUM('Medição 01'!G12,'Medição 02'!G12,'Medição 03'!G12,'Medição 04'!G12,'Medição 05'!G12,'Medição 06'!G12,'Medição 07'!G12,'Medição 08'!G12,'Medição 09'!G12,'Medição 10'!G12,'Medição 11'!G12,'Medição 12'!G12)</f>
        <v>0</v>
      </c>
      <c r="H12" s="46">
        <f t="shared" si="1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x14ac:dyDescent="0.25">
      <c r="A13" s="22" t="str">
        <f>'Itens de Contrato'!A13</f>
        <v>Instalações Elétricas - Tubulações Laje aparente</v>
      </c>
      <c r="B13" s="22" t="str">
        <f>'Itens de Contrato'!B13</f>
        <v>1.1.8</v>
      </c>
      <c r="C13" s="68" t="str">
        <f>VLOOKUP(B13,'Itens de Contrato'!B$5:J$873,2,0)</f>
        <v>ARAME GALVANIZADO BITOLA 16BWG - GERDAU</v>
      </c>
      <c r="D13" s="41">
        <v>55</v>
      </c>
      <c r="E13" s="42">
        <f>D13*('Itens de Contrato'!F13+'Itens de Contrato'!G13)</f>
        <v>3980.6863236742511</v>
      </c>
      <c r="F13" s="44">
        <f t="shared" si="0"/>
        <v>55</v>
      </c>
      <c r="G13" s="44">
        <f>SUM('Medição 01'!G13,'Medição 02'!G13,'Medição 03'!G13,'Medição 04'!G13,'Medição 05'!G13,'Medição 06'!G13,'Medição 07'!G13,'Medição 08'!G13,'Medição 09'!G13,'Medição 10'!G13,'Medição 11'!G13,'Medição 12'!G13)</f>
        <v>0</v>
      </c>
      <c r="H13" s="46">
        <f t="shared" si="1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x14ac:dyDescent="0.25">
      <c r="A14" s="22" t="str">
        <f>'Itens de Contrato'!A14</f>
        <v>Instalações Elétricas - Tubulações Laje aparente</v>
      </c>
      <c r="B14" s="22" t="str">
        <f>'Itens de Contrato'!B14</f>
        <v>1.1.9</v>
      </c>
      <c r="C14" s="68" t="str">
        <f>VLOOKUP(B14,'Itens de Contrato'!B$5:J$873,2,0)</f>
        <v>PARAFUSO FENDA, ROSCA SOBERBA C/BUCHA DE NYLON Ref. S8 x 40mm, FAB. MAXTIL,CARMEHIL</v>
      </c>
      <c r="D14" s="41">
        <v>3829</v>
      </c>
      <c r="E14" s="42">
        <f>D14*('Itens de Contrato'!F14+'Itens de Contrato'!G14)</f>
        <v>9308.9376637510504</v>
      </c>
      <c r="F14" s="44">
        <f t="shared" si="0"/>
        <v>3829</v>
      </c>
      <c r="G14" s="44">
        <f>SUM('Medição 01'!G14,'Medição 02'!G14,'Medição 03'!G14,'Medição 04'!G14,'Medição 05'!G14,'Medição 06'!G14,'Medição 07'!G14,'Medição 08'!G14,'Medição 09'!G14,'Medição 10'!G14,'Medição 11'!G14,'Medição 12'!G14)</f>
        <v>0</v>
      </c>
      <c r="H14" s="46">
        <f t="shared" si="1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22" t="str">
        <f>'Itens de Contrato'!A15</f>
        <v>Instalações Elétricas - Tubulações Laje aparente</v>
      </c>
      <c r="B15" s="22" t="str">
        <f>'Itens de Contrato'!B15</f>
        <v>1.1.10</v>
      </c>
      <c r="C15" s="68" t="str">
        <f>VLOOKUP(B15,'Itens de Contrato'!B$5:J$873,2,0)</f>
        <v>ABRAÇADEIRA AÇO GALVANIZADO, TIPO "D" C/CUNHA Ф 3/4", Ref. MAX.AA.TDC, FAB. MAXTIL,CARMEHIL</v>
      </c>
      <c r="D15" s="41">
        <v>2922</v>
      </c>
      <c r="E15" s="42">
        <f>D15*('Itens de Contrato'!F15+'Itens de Contrato'!G15)</f>
        <v>6777.2546952293515</v>
      </c>
      <c r="F15" s="44">
        <f t="shared" si="0"/>
        <v>2922</v>
      </c>
      <c r="G15" s="44">
        <f>SUM('Medição 01'!G15,'Medição 02'!G15,'Medição 03'!G15,'Medição 04'!G15,'Medição 05'!G15,'Medição 06'!G15,'Medição 07'!G15,'Medição 08'!G15,'Medição 09'!G15,'Medição 10'!G15,'Medição 11'!G15,'Medição 12'!G15)</f>
        <v>0</v>
      </c>
      <c r="H15" s="46">
        <f t="shared" si="1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22" t="str">
        <f>'Itens de Contrato'!A16</f>
        <v>Instalações Elétricas - Tubulações Laje aparente</v>
      </c>
      <c r="B16" s="22" t="str">
        <f>'Itens de Contrato'!B16</f>
        <v>1.1.11</v>
      </c>
      <c r="C16" s="68" t="str">
        <f>VLOOKUP(B16,'Itens de Contrato'!B$5:J$873,2,0)</f>
        <v xml:space="preserve">CONDULETE MÚLTIPLO EM LIGA DE ALUMÍNIO, PARAF. AÇO ZINCADO, TAMPA E JUNTA DE VEDAÇÃO, ROSCA Ф 3/4", FAB. WETZEL     </v>
      </c>
      <c r="D16" s="41">
        <v>68</v>
      </c>
      <c r="E16" s="42">
        <f>D16*('Itens de Contrato'!F16+'Itens de Contrato'!G16)</f>
        <v>2650.8101415495921</v>
      </c>
      <c r="F16" s="44">
        <f t="shared" si="0"/>
        <v>68</v>
      </c>
      <c r="G16" s="44">
        <f>SUM('Medição 01'!G16,'Medição 02'!G16,'Medição 03'!G16,'Medição 04'!G16,'Medição 05'!G16,'Medição 06'!G16,'Medição 07'!G16,'Medição 08'!G16,'Medição 09'!G16,'Medição 10'!G16,'Medição 11'!G16,'Medição 12'!G16)</f>
        <v>0</v>
      </c>
      <c r="H16" s="46">
        <f t="shared" si="1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22" t="str">
        <f>'Itens de Contrato'!A17</f>
        <v>Instalações Elétricas - Tubulações Laje aparente</v>
      </c>
      <c r="B17" s="22" t="str">
        <f>'Itens de Contrato'!B17</f>
        <v>1.1.12</v>
      </c>
      <c r="C17" s="68" t="str">
        <f>VLOOKUP(B17,'Itens de Contrato'!B$5:J$873,2,0)</f>
        <v xml:space="preserve">CONECTOR EM ALUM.SILICIO P/CONDULETE MÚLTIPLO, PARAF. AÇO ZINCADO, ROSCA EXTERNA Ф 3/4", FAB. WETZEL     </v>
      </c>
      <c r="D17" s="41">
        <v>204</v>
      </c>
      <c r="E17" s="42">
        <f>D17*('Itens de Contrato'!F17+'Itens de Contrato'!G17)</f>
        <v>666.97803561570379</v>
      </c>
      <c r="F17" s="44">
        <f t="shared" si="0"/>
        <v>204</v>
      </c>
      <c r="G17" s="44">
        <f>SUM('Medição 01'!G17,'Medição 02'!G17,'Medição 03'!G17,'Medição 04'!G17,'Medição 05'!G17,'Medição 06'!G17,'Medição 07'!G17,'Medição 08'!G17,'Medição 09'!G17,'Medição 10'!G17,'Medição 11'!G17,'Medição 12'!G17)</f>
        <v>0</v>
      </c>
      <c r="H17" s="46">
        <f t="shared" si="1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x14ac:dyDescent="0.25">
      <c r="A18" s="22" t="str">
        <f>'Itens de Contrato'!A18</f>
        <v>Instalações Elétricas - Tubulações Laje aparente</v>
      </c>
      <c r="B18" s="22" t="str">
        <f>'Itens de Contrato'!B18</f>
        <v>1.1.13</v>
      </c>
      <c r="C18" s="68" t="str">
        <f>VLOOKUP(B18,'Itens de Contrato'!B$5:J$873,2,0)</f>
        <v>CAIXA DE PVC QUADRADA 4"x4" (AMARELA), FAB.TIGRE, AMANCO</v>
      </c>
      <c r="D18" s="41">
        <v>6</v>
      </c>
      <c r="E18" s="42">
        <f>D18*('Itens de Contrato'!F18+'Itens de Contrato'!G18)</f>
        <v>55.330002954545563</v>
      </c>
      <c r="F18" s="44">
        <f t="shared" si="0"/>
        <v>6</v>
      </c>
      <c r="G18" s="44">
        <f>SUM('Medição 01'!G18,'Medição 02'!G18,'Medição 03'!G18,'Medição 04'!G18,'Medição 05'!G18,'Medição 06'!G18,'Medição 07'!G18,'Medição 08'!G18,'Medição 09'!G18,'Medição 10'!G18,'Medição 11'!G18,'Medição 12'!G18)</f>
        <v>0</v>
      </c>
      <c r="H18" s="46">
        <f t="shared" si="1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25">
      <c r="A19" s="22" t="str">
        <f>'Itens de Contrato'!A19</f>
        <v>Instalações Elétricas - Tubulações Laje aparente</v>
      </c>
      <c r="B19" s="22" t="str">
        <f>'Itens de Contrato'!B19</f>
        <v>1.1.14</v>
      </c>
      <c r="C19" s="68" t="str">
        <f>VLOOKUP(B19,'Itens de Contrato'!B$5:J$873,2,0)</f>
        <v>CAIXA DE PVC OCTOGONAL 4"x4" F.FIXO (AMARELA), FAB.TIGRE, AMANCO</v>
      </c>
      <c r="D19" s="41">
        <v>907</v>
      </c>
      <c r="E19" s="42">
        <f>D19*('Itens de Contrato'!F19+'Itens de Contrato'!G19)</f>
        <v>11076.032647000367</v>
      </c>
      <c r="F19" s="44">
        <f t="shared" si="0"/>
        <v>907</v>
      </c>
      <c r="G19" s="44">
        <f>SUM('Medição 01'!G19,'Medição 02'!G19,'Medição 03'!G19,'Medição 04'!G19,'Medição 05'!G19,'Medição 06'!G19,'Medição 07'!G19,'Medição 08'!G19,'Medição 09'!G19,'Medição 10'!G19,'Medição 11'!G19,'Medição 12'!G19)</f>
        <v>0</v>
      </c>
      <c r="H19" s="46">
        <f t="shared" si="1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22" t="str">
        <f>'Itens de Contrato'!A20</f>
        <v>Instalações Elétricas - Tubulações Piso e paredes</v>
      </c>
      <c r="B20" s="22" t="str">
        <f>'Itens de Contrato'!B20</f>
        <v>1.2.1</v>
      </c>
      <c r="C20" s="68" t="str">
        <f>VLOOKUP(B20,'Itens de Contrato'!B$5:J$873,2,0)</f>
        <v>ELETRODUTO FLEXÍVEL (GARGANTA), TIPO LEVE (320 N/5cm), AMARELO, Ф 25mm(3/4"), FAB.TIGRE, AMANCO</v>
      </c>
      <c r="D20" s="41">
        <v>3327</v>
      </c>
      <c r="E20" s="42">
        <f>D20*('Itens de Contrato'!F20+'Itens de Contrato'!G20)</f>
        <v>11621.396453899817</v>
      </c>
      <c r="F20" s="44">
        <f t="shared" si="0"/>
        <v>3327</v>
      </c>
      <c r="G20" s="44">
        <f>SUM('Medição 01'!G20,'Medição 02'!G20,'Medição 03'!G20,'Medição 04'!G20,'Medição 05'!G20,'Medição 06'!G20,'Medição 07'!G20,'Medição 08'!G20,'Medição 09'!G20,'Medição 10'!G20,'Medição 11'!G20,'Medição 12'!G20)</f>
        <v>0</v>
      </c>
      <c r="H20" s="46">
        <f t="shared" si="1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22" t="str">
        <f>'Itens de Contrato'!A21</f>
        <v>Instalações Elétricas - Tubulações Piso e paredes</v>
      </c>
      <c r="B21" s="22" t="str">
        <f>'Itens de Contrato'!B21</f>
        <v>1.2.2</v>
      </c>
      <c r="C21" s="68" t="str">
        <f>VLOOKUP(B21,'Itens de Contrato'!B$5:J$873,2,0)</f>
        <v>LUVA P/ELETRODUTO FLEXÍVEL (GARGANTA), Ф 25mm(3/4"), FAB.TIGRE, AMANCO</v>
      </c>
      <c r="D21" s="41">
        <v>1109</v>
      </c>
      <c r="E21" s="42">
        <f>D21*('Itens de Contrato'!F21+'Itens de Contrato'!G21)</f>
        <v>4090.7315517727366</v>
      </c>
      <c r="F21" s="44">
        <f t="shared" si="0"/>
        <v>1109</v>
      </c>
      <c r="G21" s="44">
        <f>SUM('Medição 01'!G21,'Medição 02'!G21,'Medição 03'!G21,'Medição 04'!G21,'Medição 05'!G21,'Medição 06'!G21,'Medição 07'!G21,'Medição 08'!G21,'Medição 09'!G21,'Medição 10'!G21,'Medição 11'!G21,'Medição 12'!G21)</f>
        <v>0</v>
      </c>
      <c r="H21" s="46">
        <f t="shared" si="1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 t="str">
        <f>'Itens de Contrato'!A22</f>
        <v>Instalações Elétricas - Tubulações Piso e paredes</v>
      </c>
      <c r="B22" s="22" t="str">
        <f>'Itens de Contrato'!B22</f>
        <v>1.2.3</v>
      </c>
      <c r="C22" s="68" t="str">
        <f>VLOOKUP(B22,'Itens de Contrato'!B$5:J$873,2,0)</f>
        <v>ARAME GALVANIZADO BITOLA 16BWG - GERDAU</v>
      </c>
      <c r="D22" s="41">
        <v>30</v>
      </c>
      <c r="E22" s="42">
        <f>D22*('Itens de Contrato'!F22+'Itens de Contrato'!G22)</f>
        <v>2171.2834492768643</v>
      </c>
      <c r="F22" s="44">
        <f t="shared" si="0"/>
        <v>30</v>
      </c>
      <c r="G22" s="44">
        <f>SUM('Medição 01'!G22,'Medição 02'!G22,'Medição 03'!G22,'Medição 04'!G22,'Medição 05'!G22,'Medição 06'!G22,'Medição 07'!G22,'Medição 08'!G22,'Medição 09'!G22,'Medição 10'!G22,'Medição 11'!G22,'Medição 12'!G22)</f>
        <v>0</v>
      </c>
      <c r="H22" s="46">
        <f t="shared" si="1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 t="str">
        <f>'Itens de Contrato'!A23</f>
        <v>Instalações Elétricas - Tubulações Piso e paredes</v>
      </c>
      <c r="B23" s="22" t="str">
        <f>'Itens de Contrato'!B23</f>
        <v>1.2.4</v>
      </c>
      <c r="C23" s="68" t="str">
        <f>VLOOKUP(B23,'Itens de Contrato'!B$5:J$873,2,0)</f>
        <v>CAIXA DE PVC RETANGULAR 4"x2" (AMARELA), FAB.TIGRE, AMANCO</v>
      </c>
      <c r="D23" s="41">
        <v>1648</v>
      </c>
      <c r="E23" s="42">
        <f>D23*('Itens de Contrato'!F23+'Itens de Contrato'!G23)</f>
        <v>10453.905447112969</v>
      </c>
      <c r="F23" s="44">
        <f t="shared" si="0"/>
        <v>1648</v>
      </c>
      <c r="G23" s="44">
        <f>SUM('Medição 01'!G23,'Medição 02'!G23,'Medição 03'!G23,'Medição 04'!G23,'Medição 05'!G23,'Medição 06'!G23,'Medição 07'!G23,'Medição 08'!G23,'Medição 09'!G23,'Medição 10'!G23,'Medição 11'!G23,'Medição 12'!G23)</f>
        <v>0</v>
      </c>
      <c r="H23" s="46">
        <f t="shared" si="1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 t="str">
        <f>'Itens de Contrato'!A24</f>
        <v>Instalações Elétricas - Tubulações Piso e paredes</v>
      </c>
      <c r="B24" s="22" t="str">
        <f>'Itens de Contrato'!B24</f>
        <v>1.2.5</v>
      </c>
      <c r="C24" s="68" t="str">
        <f>VLOOKUP(B24,'Itens de Contrato'!B$5:J$873,2,0)</f>
        <v>CAIXA DE PVC HEXAGONAL 3"x3" (AMARELA), FAB.TIGRE, AMANCO</v>
      </c>
      <c r="D24" s="41">
        <v>25</v>
      </c>
      <c r="E24" s="42">
        <f>D24*('Itens de Contrato'!F24+'Itens de Contrato'!G24)</f>
        <v>253.59584687500049</v>
      </c>
      <c r="F24" s="44">
        <f t="shared" si="0"/>
        <v>25</v>
      </c>
      <c r="G24" s="44">
        <f>SUM('Medição 01'!G24,'Medição 02'!G24,'Medição 03'!G24,'Medição 04'!G24,'Medição 05'!G24,'Medição 06'!G24,'Medição 07'!G24,'Medição 08'!G24,'Medição 09'!G24,'Medição 10'!G24,'Medição 11'!G24,'Medição 12'!G24)</f>
        <v>0</v>
      </c>
      <c r="H24" s="46">
        <f t="shared" si="1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 t="str">
        <f>'Itens de Contrato'!A25</f>
        <v>Instalações Elétricas - Tubulações Piso e paredes</v>
      </c>
      <c r="B25" s="22" t="str">
        <f>'Itens de Contrato'!B25</f>
        <v>1.2.6</v>
      </c>
      <c r="C25" s="68" t="str">
        <f>VLOOKUP(B25,'Itens de Contrato'!B$5:J$873,2,0)</f>
        <v>CAIXA DE PVC QUADRADA 4"x4" (AMARELA), FAB.TIGRE, AMANCO</v>
      </c>
      <c r="D25" s="41">
        <v>45</v>
      </c>
      <c r="E25" s="42">
        <f>D25*('Itens de Contrato'!F25+'Itens de Contrato'!G25)</f>
        <v>414.97502215909174</v>
      </c>
      <c r="F25" s="44">
        <f t="shared" si="0"/>
        <v>45</v>
      </c>
      <c r="G25" s="44">
        <f>SUM('Medição 01'!G25,'Medição 02'!G25,'Medição 03'!G25,'Medição 04'!G25,'Medição 05'!G25,'Medição 06'!G25,'Medição 07'!G25,'Medição 08'!G25,'Medição 09'!G25,'Medição 10'!G25,'Medição 11'!G25,'Medição 12'!G25)</f>
        <v>0</v>
      </c>
      <c r="H25" s="46">
        <f t="shared" si="1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22" t="str">
        <f>'Itens de Contrato'!A26</f>
        <v>Instalações Elétricas - Tubulações Piso e paredes</v>
      </c>
      <c r="B26" s="22" t="str">
        <f>'Itens de Contrato'!B26</f>
        <v>1.2.7</v>
      </c>
      <c r="C26" s="68" t="str">
        <f>VLOOKUP(B26,'Itens de Contrato'!B$5:J$873,2,0)</f>
        <v>CAIXA DE PASSAGEM METÁLICA, EMBUTIR CH.#22, C/TAMPA PARAFUSADA, 150 X 150 X 100mm, FAB. TECNELSA, CARMEHIL</v>
      </c>
      <c r="D26" s="41">
        <v>52</v>
      </c>
      <c r="E26" s="42">
        <f>D26*('Itens de Contrato'!F26+'Itens de Contrato'!G26)</f>
        <v>6960.4025938980849</v>
      </c>
      <c r="F26" s="44">
        <f t="shared" si="0"/>
        <v>52</v>
      </c>
      <c r="G26" s="44">
        <f>SUM('Medição 01'!G26,'Medição 02'!G26,'Medição 03'!G26,'Medição 04'!G26,'Medição 05'!G26,'Medição 06'!G26,'Medição 07'!G26,'Medição 08'!G26,'Medição 09'!G26,'Medição 10'!G26,'Medição 11'!G26,'Medição 12'!G26)</f>
        <v>0</v>
      </c>
      <c r="H26" s="46">
        <f t="shared" si="1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22" t="str">
        <f>'Itens de Contrato'!A27</f>
        <v>Instalações Elétricas - Tubulações Piso e paredes</v>
      </c>
      <c r="B27" s="22" t="str">
        <f>'Itens de Contrato'!B27</f>
        <v>1.2.8</v>
      </c>
      <c r="C27" s="68" t="str">
        <f>VLOOKUP(B27,'Itens de Contrato'!B$5:J$873,2,0)</f>
        <v>CAIXA DE PASSAGEM METÁLICA, EMBUTIR CH.#22, C/TAMPA PARAFUSADA, 200 X 200 X 100mm, FAB. TECNELSA, CARMEHIL</v>
      </c>
      <c r="D27" s="41">
        <v>4</v>
      </c>
      <c r="E27" s="42">
        <f>D27*('Itens de Contrato'!F27+'Itens de Contrato'!G27)</f>
        <v>535.41558414600649</v>
      </c>
      <c r="F27" s="44">
        <f t="shared" si="0"/>
        <v>4</v>
      </c>
      <c r="G27" s="44">
        <f>SUM('Medição 01'!G27,'Medição 02'!G27,'Medição 03'!G27,'Medição 04'!G27,'Medição 05'!G27,'Medição 06'!G27,'Medição 07'!G27,'Medição 08'!G27,'Medição 09'!G27,'Medição 10'!G27,'Medição 11'!G27,'Medição 12'!G27)</f>
        <v>0</v>
      </c>
      <c r="H27" s="46">
        <f t="shared" si="1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x14ac:dyDescent="0.25">
      <c r="A28" s="22" t="str">
        <f>'Itens de Contrato'!A28</f>
        <v>Instalações Elétricas - Tubulações Piso e paredes</v>
      </c>
      <c r="B28" s="22" t="str">
        <f>'Itens de Contrato'!B28</f>
        <v>1.2.9</v>
      </c>
      <c r="C28" s="68" t="str">
        <f>VLOOKUP(B28,'Itens de Contrato'!B$5:J$873,2,0)</f>
        <v>CAIXAS DE PASSAGEM BLINDADA EM TERMOPLÁSTICO C/TAMPA AÇO INOX, FAB. SODRAMAR</v>
      </c>
      <c r="D28" s="41">
        <v>26</v>
      </c>
      <c r="E28" s="42">
        <f>D28*('Itens de Contrato'!F28+'Itens de Contrato'!G28)</f>
        <v>4250.3502269628189</v>
      </c>
      <c r="F28" s="44">
        <f t="shared" si="0"/>
        <v>26</v>
      </c>
      <c r="G28" s="44">
        <f>SUM('Medição 01'!G28,'Medição 02'!G28,'Medição 03'!G28,'Medição 04'!G28,'Medição 05'!G28,'Medição 06'!G28,'Medição 07'!G28,'Medição 08'!G28,'Medição 09'!G28,'Medição 10'!G28,'Medição 11'!G28,'Medição 12'!G28)</f>
        <v>0</v>
      </c>
      <c r="H28" s="46">
        <f t="shared" si="1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22" t="str">
        <f>'Itens de Contrato'!A29</f>
        <v>Instalações Elétricas - Tubulações Piso e paredes</v>
      </c>
      <c r="B29" s="22" t="str">
        <f>'Itens de Contrato'!B29</f>
        <v>1.2.10</v>
      </c>
      <c r="C29" s="68" t="str">
        <f>VLOOKUP(B29,'Itens de Contrato'!B$5:J$873,2,0)</f>
        <v>CAIXA DE PASSAGEM BLINDADA EM TERMOPLÁSTICO C/TAMPA PARAFUSADA, FAB. SODRAMAR - DRIVER LED</v>
      </c>
      <c r="D29" s="41">
        <v>2</v>
      </c>
      <c r="E29" s="42">
        <f>D29*('Itens de Contrato'!F29+'Itens de Contrato'!G29)</f>
        <v>866.27782403581432</v>
      </c>
      <c r="F29" s="44">
        <f t="shared" si="0"/>
        <v>2</v>
      </c>
      <c r="G29" s="44">
        <f>SUM('Medição 01'!G29,'Medição 02'!G29,'Medição 03'!G29,'Medição 04'!G29,'Medição 05'!G29,'Medição 06'!G29,'Medição 07'!G29,'Medição 08'!G29,'Medição 09'!G29,'Medição 10'!G29,'Medição 11'!G29,'Medição 12'!G29)</f>
        <v>0</v>
      </c>
      <c r="H29" s="46">
        <f t="shared" si="1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x14ac:dyDescent="0.25">
      <c r="A30" s="22" t="str">
        <f>'Itens de Contrato'!A30</f>
        <v>Instalações Elétricas - Fiação de Distribuição</v>
      </c>
      <c r="B30" s="22" t="str">
        <f>'Itens de Contrato'!B30</f>
        <v>1.3.1</v>
      </c>
      <c r="C30" s="68" t="str">
        <f>VLOOKUP(B30,'Itens de Contrato'!B$5:J$873,2,0)</f>
        <v>CABO PP FLEX ISOL. 450/750V / PVC 70oC, CL.5, NBR-Nm247-5, 3x1,5mm2 FAB. COBRECOM</v>
      </c>
      <c r="D30" s="41">
        <v>100</v>
      </c>
      <c r="E30" s="42">
        <f>D30*('Itens de Contrato'!F30+'Itens de Contrato'!G30)</f>
        <v>1100.4522809848509</v>
      </c>
      <c r="F30" s="44">
        <f t="shared" si="0"/>
        <v>100</v>
      </c>
      <c r="G30" s="44">
        <f>SUM('Medição 01'!G30,'Medição 02'!G30,'Medição 03'!G30,'Medição 04'!G30,'Medição 05'!G30,'Medição 06'!G30,'Medição 07'!G30,'Medição 08'!G30,'Medição 09'!G30,'Medição 10'!G30,'Medição 11'!G30,'Medição 12'!G30)</f>
        <v>0</v>
      </c>
      <c r="H30" s="46">
        <f t="shared" si="1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22" t="str">
        <f>'Itens de Contrato'!A31</f>
        <v>Instalações Elétricas - Fiação de Distribuição</v>
      </c>
      <c r="B31" s="22" t="str">
        <f>'Itens de Contrato'!B31</f>
        <v>1.3.2</v>
      </c>
      <c r="C31" s="68" t="str">
        <f>VLOOKUP(B31,'Itens de Contrato'!B$5:J$873,2,0)</f>
        <v>CABO UNIPOLAR ISOL. 450/750V / PVC 70oC, FLEX CL.5, NBR-Nm247-3, 1x2,5mm2 COR PRETA, FAB. COBRECOM</v>
      </c>
      <c r="D31" s="41">
        <v>39820</v>
      </c>
      <c r="E31" s="42">
        <f>D31*('Itens de Contrato'!F31+'Itens de Contrato'!G31)</f>
        <v>258157.49822969752</v>
      </c>
      <c r="F31" s="44">
        <f t="shared" si="0"/>
        <v>39820</v>
      </c>
      <c r="G31" s="44">
        <f>SUM('Medição 01'!G31,'Medição 02'!G31,'Medição 03'!G31,'Medição 04'!G31,'Medição 05'!G31,'Medição 06'!G31,'Medição 07'!G31,'Medição 08'!G31,'Medição 09'!G31,'Medição 10'!G31,'Medição 11'!G31,'Medição 12'!G31)</f>
        <v>0</v>
      </c>
      <c r="H31" s="46">
        <f t="shared" si="1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22" t="str">
        <f>'Itens de Contrato'!A32</f>
        <v>Instalações Elétricas - Fiação de Distribuição</v>
      </c>
      <c r="B32" s="22" t="str">
        <f>'Itens de Contrato'!B32</f>
        <v>1.3.3</v>
      </c>
      <c r="C32" s="68" t="str">
        <f>VLOOKUP(B32,'Itens de Contrato'!B$5:J$873,2,0)</f>
        <v>CABO UNIPOLAR ISOL. 450/750V / PVC 70oC, FLEX CL.5, NBR-Nm247-3, 1x4mm2 COR PRETA, FAB. COBRECOM</v>
      </c>
      <c r="D32" s="41">
        <v>190</v>
      </c>
      <c r="E32" s="42">
        <f>D32*('Itens de Contrato'!F32+'Itens de Contrato'!G32)</f>
        <v>1959.1851046177726</v>
      </c>
      <c r="F32" s="44">
        <f t="shared" si="0"/>
        <v>190</v>
      </c>
      <c r="G32" s="44">
        <f>SUM('Medição 01'!G32,'Medição 02'!G32,'Medição 03'!G32,'Medição 04'!G32,'Medição 05'!G32,'Medição 06'!G32,'Medição 07'!G32,'Medição 08'!G32,'Medição 09'!G32,'Medição 10'!G32,'Medição 11'!G32,'Medição 12'!G32)</f>
        <v>0</v>
      </c>
      <c r="H32" s="46">
        <f t="shared" si="1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22" t="str">
        <f>'Itens de Contrato'!A33</f>
        <v>Instalações Elétricas - Fiação de Distribuição</v>
      </c>
      <c r="B33" s="22" t="str">
        <f>'Itens de Contrato'!B33</f>
        <v>1.3.4</v>
      </c>
      <c r="C33" s="68" t="str">
        <f>VLOOKUP(B33,'Itens de Contrato'!B$5:J$873,2,0)</f>
        <v>CABO UNIPOLAR ISOL. 0,6/1KV / PVC 70oC, CL.5, NBR-7288, COR PRETO, 1x2,5mm2 FAB. COBRECOM, PRYSMIAN</v>
      </c>
      <c r="D33" s="41">
        <v>1330</v>
      </c>
      <c r="E33" s="42">
        <f>D33*('Itens de Contrato'!F33+'Itens de Contrato'!G33)</f>
        <v>20144.033297885715</v>
      </c>
      <c r="F33" s="44">
        <f t="shared" si="0"/>
        <v>1330</v>
      </c>
      <c r="G33" s="44">
        <f>SUM('Medição 01'!G33,'Medição 02'!G33,'Medição 03'!G33,'Medição 04'!G33,'Medição 05'!G33,'Medição 06'!G33,'Medição 07'!G33,'Medição 08'!G33,'Medição 09'!G33,'Medição 10'!G33,'Medição 11'!G33,'Medição 12'!G33)</f>
        <v>0</v>
      </c>
      <c r="H33" s="46">
        <f t="shared" si="1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22" t="str">
        <f>'Itens de Contrato'!A34</f>
        <v>Instalações Elétricas - Fiação de Distribuição</v>
      </c>
      <c r="B34" s="22" t="str">
        <f>'Itens de Contrato'!B34</f>
        <v>1.3.5</v>
      </c>
      <c r="C34" s="68" t="str">
        <f>VLOOKUP(B34,'Itens de Contrato'!B$5:J$873,2,0)</f>
        <v>CABO UNIPOLAR ISOL. 0,6/1KV / PVC 70oC, CL.5, NBR-7288, COR PRETO, 1x6mm2 FAB. COBRECOM, PRYSMIAN</v>
      </c>
      <c r="D34" s="41">
        <v>170</v>
      </c>
      <c r="E34" s="42">
        <f>D34*('Itens de Contrato'!F34+'Itens de Contrato'!G34)</f>
        <v>2574.8012486019334</v>
      </c>
      <c r="F34" s="44">
        <f t="shared" si="0"/>
        <v>170</v>
      </c>
      <c r="G34" s="44">
        <f>SUM('Medição 01'!G34,'Medição 02'!G34,'Medição 03'!G34,'Medição 04'!G34,'Medição 05'!G34,'Medição 06'!G34,'Medição 07'!G34,'Medição 08'!G34,'Medição 09'!G34,'Medição 10'!G34,'Medição 11'!G34,'Medição 12'!G34)</f>
        <v>0</v>
      </c>
      <c r="H34" s="46">
        <f t="shared" si="1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x14ac:dyDescent="0.25">
      <c r="A35" s="22" t="str">
        <f>'Itens de Contrato'!A35</f>
        <v>Instalações Elétricas - Fiação de Distribuição</v>
      </c>
      <c r="B35" s="22" t="str">
        <f>'Itens de Contrato'!B35</f>
        <v>1.3.6</v>
      </c>
      <c r="C35" s="68" t="str">
        <f>VLOOKUP(B35,'Itens de Contrato'!B$5:J$873,2,0)</f>
        <v>FITA ISOLANTE COMUM No 33, FAB. SCOTCH / TIGRE</v>
      </c>
      <c r="D35" s="41">
        <v>135</v>
      </c>
      <c r="E35" s="42">
        <f>D35*('Itens de Contrato'!F35+'Itens de Contrato'!G35)</f>
        <v>8676.7504633264634</v>
      </c>
      <c r="F35" s="44">
        <f t="shared" si="0"/>
        <v>135</v>
      </c>
      <c r="G35" s="44">
        <f>SUM('Medição 01'!G35,'Medição 02'!G35,'Medição 03'!G35,'Medição 04'!G35,'Medição 05'!G35,'Medição 06'!G35,'Medição 07'!G35,'Medição 08'!G35,'Medição 09'!G35,'Medição 10'!G35,'Medição 11'!G35,'Medição 12'!G35)</f>
        <v>0</v>
      </c>
      <c r="H35" s="46">
        <f t="shared" si="1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x14ac:dyDescent="0.25">
      <c r="A36" s="22" t="str">
        <f>'Itens de Contrato'!A36</f>
        <v>Instalações Elétricas - Fiação de Distribuição</v>
      </c>
      <c r="B36" s="22" t="str">
        <f>'Itens de Contrato'!B36</f>
        <v>1.3.7</v>
      </c>
      <c r="C36" s="68" t="str">
        <f>VLOOKUP(B36,'Itens de Contrato'!B$5:J$873,2,0)</f>
        <v>FITA ISOLANTE ALTA FUSÃO No 23, FAB. SCOTCH, 3M</v>
      </c>
      <c r="D36" s="41">
        <v>12</v>
      </c>
      <c r="E36" s="42">
        <f>D36*('Itens de Contrato'!F36+'Itens de Contrato'!G36)</f>
        <v>1069.7133904545476</v>
      </c>
      <c r="F36" s="44">
        <f t="shared" si="0"/>
        <v>12</v>
      </c>
      <c r="G36" s="44">
        <f>SUM('Medição 01'!G36,'Medição 02'!G36,'Medição 03'!G36,'Medição 04'!G36,'Medição 05'!G36,'Medição 06'!G36,'Medição 07'!G36,'Medição 08'!G36,'Medição 09'!G36,'Medição 10'!G36,'Medição 11'!G36,'Medição 12'!G36)</f>
        <v>0</v>
      </c>
      <c r="H36" s="46">
        <f t="shared" si="1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x14ac:dyDescent="0.25">
      <c r="A37" s="22" t="str">
        <f>'Itens de Contrato'!A37</f>
        <v>Instalações Elétricas - Fiação de Distribuição</v>
      </c>
      <c r="B37" s="22" t="str">
        <f>'Itens de Contrato'!B37</f>
        <v>1.3.8</v>
      </c>
      <c r="C37" s="68" t="str">
        <f>VLOOKUP(B37,'Itens de Contrato'!B$5:J$873,2,0)</f>
        <v>ANILHAS / MARCADORES, FAB. HELLERMANN, PIAL</v>
      </c>
      <c r="D37" s="41">
        <v>2991</v>
      </c>
      <c r="E37" s="42">
        <f>D37*('Itens de Contrato'!F37+'Itens de Contrato'!G37)</f>
        <v>2089.545944912194</v>
      </c>
      <c r="F37" s="44">
        <f t="shared" si="0"/>
        <v>2991</v>
      </c>
      <c r="G37" s="44">
        <f>SUM('Medição 01'!G37,'Medição 02'!G37,'Medição 03'!G37,'Medição 04'!G37,'Medição 05'!G37,'Medição 06'!G37,'Medição 07'!G37,'Medição 08'!G37,'Medição 09'!G37,'Medição 10'!G37,'Medição 11'!G37,'Medição 12'!G37)</f>
        <v>0</v>
      </c>
      <c r="H37" s="46">
        <f t="shared" si="1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x14ac:dyDescent="0.25">
      <c r="A38" s="22" t="str">
        <f>'Itens de Contrato'!A38</f>
        <v>Instalações Elétricas - Fiação de Distribuição</v>
      </c>
      <c r="B38" s="22" t="str">
        <f>'Itens de Contrato'!B38</f>
        <v>1.3.9</v>
      </c>
      <c r="C38" s="68" t="str">
        <f>VLOOKUP(B38,'Itens de Contrato'!B$5:J$873,2,0)</f>
        <v>TERMINAL DE COMPRESSÃO PRÉ-ISOLADO P/ 2,5mm2, FAB. INTELLI, MAGNET</v>
      </c>
      <c r="D38" s="41">
        <v>2991</v>
      </c>
      <c r="E38" s="42">
        <f>D38*('Itens de Contrato'!F38+'Itens de Contrato'!G38)</f>
        <v>8191.0201040558004</v>
      </c>
      <c r="F38" s="44">
        <f t="shared" si="0"/>
        <v>2991</v>
      </c>
      <c r="G38" s="44">
        <f>SUM('Medição 01'!G38,'Medição 02'!G38,'Medição 03'!G38,'Medição 04'!G38,'Medição 05'!G38,'Medição 06'!G38,'Medição 07'!G38,'Medição 08'!G38,'Medição 09'!G38,'Medição 10'!G38,'Medição 11'!G38,'Medição 12'!G38)</f>
        <v>0</v>
      </c>
      <c r="H38" s="46">
        <f t="shared" si="1"/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22" t="str">
        <f>'Itens de Contrato'!A39</f>
        <v>Instalações Elétricas - Tomadas e Interruptores</v>
      </c>
      <c r="B39" s="22" t="str">
        <f>'Itens de Contrato'!B39</f>
        <v>1.4.1</v>
      </c>
      <c r="C39" s="68" t="str">
        <f>VLOOKUP(B39,'Itens de Contrato'!B$5:J$873,2,0)</f>
        <v>INTERRUPTOR COM 01 TECLA SIMPLES 10A/250V EM PLACA 4" x 2" C/SUPORTE, FAB. PIAL LEGRAND, TRAMONTINA</v>
      </c>
      <c r="D39" s="41">
        <v>264</v>
      </c>
      <c r="E39" s="42">
        <f>D39*('Itens de Contrato'!F39+'Itens de Contrato'!G39)</f>
        <v>11840.620632272752</v>
      </c>
      <c r="F39" s="44">
        <f t="shared" si="0"/>
        <v>264</v>
      </c>
      <c r="G39" s="44">
        <f>SUM('Medição 01'!G39,'Medição 02'!G39,'Medição 03'!G39,'Medição 04'!G39,'Medição 05'!G39,'Medição 06'!G39,'Medição 07'!G39,'Medição 08'!G39,'Medição 09'!G39,'Medição 10'!G39,'Medição 11'!G39,'Medição 12'!G39)</f>
        <v>0</v>
      </c>
      <c r="H39" s="46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22" t="str">
        <f>'Itens de Contrato'!A40</f>
        <v>Instalações Elétricas - Tomadas e Interruptores</v>
      </c>
      <c r="B40" s="22" t="str">
        <f>'Itens de Contrato'!B40</f>
        <v>1.4.2</v>
      </c>
      <c r="C40" s="68" t="str">
        <f>VLOOKUP(B40,'Itens de Contrato'!B$5:J$873,2,0)</f>
        <v>INTERRUPTOR COM 02 TECLA SIMPLES 10A/250V EM PLACA 4" x 2" C/SUPORTE, FAB. PIAL LEGRAND, TRAMONTINA</v>
      </c>
      <c r="D40" s="41">
        <v>59</v>
      </c>
      <c r="E40" s="42">
        <f>D40*('Itens de Contrato'!F40+'Itens de Contrato'!G40)</f>
        <v>4740.0766420024192</v>
      </c>
      <c r="F40" s="44">
        <f t="shared" si="0"/>
        <v>59</v>
      </c>
      <c r="G40" s="44">
        <f>SUM('Medição 01'!G40,'Medição 02'!G40,'Medição 03'!G40,'Medição 04'!G40,'Medição 05'!G40,'Medição 06'!G40,'Medição 07'!G40,'Medição 08'!G40,'Medição 09'!G40,'Medição 10'!G40,'Medição 11'!G40,'Medição 12'!G40)</f>
        <v>0</v>
      </c>
      <c r="H40" s="46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22" t="str">
        <f>'Itens de Contrato'!A41</f>
        <v>Instalações Elétricas - Tomadas e Interruptores</v>
      </c>
      <c r="B41" s="22" t="str">
        <f>'Itens de Contrato'!B41</f>
        <v>1.4.3</v>
      </c>
      <c r="C41" s="68" t="str">
        <f>VLOOKUP(B41,'Itens de Contrato'!B$5:J$873,2,0)</f>
        <v>INTERRUPTOR COM 03 TECLA SIMPLES 10A/250V EM PLACA 4" x 2" C/SUPORTE, FAB. PIAL LEGRAND, TRAMONTINA</v>
      </c>
      <c r="D41" s="41">
        <v>30</v>
      </c>
      <c r="E41" s="42">
        <f>D41*('Itens de Contrato'!F41+'Itens de Contrato'!G41)</f>
        <v>3374.2918468491807</v>
      </c>
      <c r="F41" s="44">
        <f t="shared" si="0"/>
        <v>30</v>
      </c>
      <c r="G41" s="44">
        <f>SUM('Medição 01'!G41,'Medição 02'!G41,'Medição 03'!G41,'Medição 04'!G41,'Medição 05'!G41,'Medição 06'!G41,'Medição 07'!G41,'Medição 08'!G41,'Medição 09'!G41,'Medição 10'!G41,'Medição 11'!G41,'Medição 12'!G41)</f>
        <v>0</v>
      </c>
      <c r="H41" s="46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22" t="str">
        <f>'Itens de Contrato'!A42</f>
        <v>Instalações Elétricas - Tomadas e Interruptores</v>
      </c>
      <c r="B42" s="22" t="str">
        <f>'Itens de Contrato'!B42</f>
        <v>1.4.4</v>
      </c>
      <c r="C42" s="68" t="str">
        <f>VLOOKUP(B42,'Itens de Contrato'!B$5:J$873,2,0)</f>
        <v>INTERRUPTOR PARALELO COM 01 TECLA SIMPLES 10A/250V EM PLACA 4" x 2" C/SUPORTE, FAB. PIAL, TRAMONTINA</v>
      </c>
      <c r="D42" s="41">
        <v>52</v>
      </c>
      <c r="E42" s="42">
        <f>D42*('Itens de Contrato'!F42+'Itens de Contrato'!G42)</f>
        <v>3029.73682845042</v>
      </c>
      <c r="F42" s="44">
        <f t="shared" si="0"/>
        <v>52</v>
      </c>
      <c r="G42" s="44">
        <f>SUM('Medição 01'!G42,'Medição 02'!G42,'Medição 03'!G42,'Medição 04'!G42,'Medição 05'!G42,'Medição 06'!G42,'Medição 07'!G42,'Medição 08'!G42,'Medição 09'!G42,'Medição 10'!G42,'Medição 11'!G42,'Medição 12'!G42)</f>
        <v>0</v>
      </c>
      <c r="H42" s="46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22" t="str">
        <f>'Itens de Contrato'!A43</f>
        <v>Instalações Elétricas - Tomadas e Interruptores</v>
      </c>
      <c r="B43" s="22" t="str">
        <f>'Itens de Contrato'!B43</f>
        <v>1.4.5</v>
      </c>
      <c r="C43" s="68" t="str">
        <f>VLOOKUP(B43,'Itens de Contrato'!B$5:J$873,2,0)</f>
        <v>INTERRUPTOR COM 01 TECLA SIMPLES 10A/250V + PARALELO EM PLACA 4" x 2" C/SUPORTE, FAB. PIAL, TRAMONTINA</v>
      </c>
      <c r="D43" s="41">
        <v>52</v>
      </c>
      <c r="E43" s="42">
        <f>D43*('Itens de Contrato'!F43+'Itens de Contrato'!G43)</f>
        <v>4876.6411492947764</v>
      </c>
      <c r="F43" s="44">
        <f t="shared" si="0"/>
        <v>52</v>
      </c>
      <c r="G43" s="44">
        <f>SUM('Medição 01'!G43,'Medição 02'!G43,'Medição 03'!G43,'Medição 04'!G43,'Medição 05'!G43,'Medição 06'!G43,'Medição 07'!G43,'Medição 08'!G43,'Medição 09'!G43,'Medição 10'!G43,'Medição 11'!G43,'Medição 12'!G43)</f>
        <v>0</v>
      </c>
      <c r="H43" s="46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22" t="str">
        <f>'Itens de Contrato'!A44</f>
        <v>Instalações Elétricas - Tomadas e Interruptores</v>
      </c>
      <c r="B44" s="22" t="str">
        <f>'Itens de Contrato'!B44</f>
        <v>1.4.6</v>
      </c>
      <c r="C44" s="68" t="str">
        <f>VLOOKUP(B44,'Itens de Contrato'!B$5:J$873,2,0)</f>
        <v>INTERRUPTOR COM 02 TECLA SIMPLES 10A/250V + PARALELO EM PLACA 4" x 2" C/SUPORTE, FAB. PIAL, TRAMONTINA</v>
      </c>
      <c r="D44" s="41">
        <v>26</v>
      </c>
      <c r="E44" s="42">
        <f>D44*('Itens de Contrato'!F44+'Itens de Contrato'!G44)</f>
        <v>3272.4063969641938</v>
      </c>
      <c r="F44" s="44">
        <f t="shared" si="0"/>
        <v>26</v>
      </c>
      <c r="G44" s="44">
        <f>SUM('Medição 01'!G44,'Medição 02'!G44,'Medição 03'!G44,'Medição 04'!G44,'Medição 05'!G44,'Medição 06'!G44,'Medição 07'!G44,'Medição 08'!G44,'Medição 09'!G44,'Medição 10'!G44,'Medição 11'!G44,'Medição 12'!G44)</f>
        <v>0</v>
      </c>
      <c r="H44" s="46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22" t="str">
        <f>'Itens de Contrato'!A45</f>
        <v>Instalações Elétricas - Tomadas e Interruptores</v>
      </c>
      <c r="B45" s="22" t="str">
        <f>'Itens de Contrato'!B45</f>
        <v>1.4.7</v>
      </c>
      <c r="C45" s="68" t="str">
        <f>VLOOKUP(B45,'Itens de Contrato'!B$5:J$873,2,0)</f>
        <v>INTERRUPTOR COM 01 TECLA SIMPLES 10A/250V + TOMADA 2P+T EM PLACA 4" x 2" C/SUPORTE, FAB. PIAL, TRAMONTINA</v>
      </c>
      <c r="D45" s="41">
        <v>31</v>
      </c>
      <c r="E45" s="42">
        <f>D45*('Itens de Contrato'!F45+'Itens de Contrato'!G45)</f>
        <v>2525.1998570643987</v>
      </c>
      <c r="F45" s="44">
        <f t="shared" si="0"/>
        <v>31</v>
      </c>
      <c r="G45" s="44">
        <f>SUM('Medição 01'!G45,'Medição 02'!G45,'Medição 03'!G45,'Medição 04'!G45,'Medição 05'!G45,'Medição 06'!G45,'Medição 07'!G45,'Medição 08'!G45,'Medição 09'!G45,'Medição 10'!G45,'Medição 11'!G45,'Medição 12'!G45)</f>
        <v>0</v>
      </c>
      <c r="H45" s="46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x14ac:dyDescent="0.25">
      <c r="A46" s="22" t="str">
        <f>'Itens de Contrato'!A46</f>
        <v>Instalações Elétricas - Tomadas e Interruptores</v>
      </c>
      <c r="B46" s="22" t="str">
        <f>'Itens de Contrato'!B46</f>
        <v>1.4.8</v>
      </c>
      <c r="C46" s="68" t="str">
        <f>VLOOKUP(B46,'Itens de Contrato'!B$5:J$873,2,0)</f>
        <v>PULSADOR DE CAMPAINHA EM PLACA 4" x 2" C/SUPORTE, FAB. PIAL LEGRAND, TRAMONTINA</v>
      </c>
      <c r="D46" s="41">
        <v>57</v>
      </c>
      <c r="E46" s="42">
        <f>D46*('Itens de Contrato'!F46+'Itens de Contrato'!G46)</f>
        <v>2898.956821466948</v>
      </c>
      <c r="F46" s="44">
        <f t="shared" si="0"/>
        <v>57</v>
      </c>
      <c r="G46" s="44">
        <f>SUM('Medição 01'!G46,'Medição 02'!G46,'Medição 03'!G46,'Medição 04'!G46,'Medição 05'!G46,'Medição 06'!G46,'Medição 07'!G46,'Medição 08'!G46,'Medição 09'!G46,'Medição 10'!G46,'Medição 11'!G46,'Medição 12'!G46)</f>
        <v>0</v>
      </c>
      <c r="H46" s="46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x14ac:dyDescent="0.25">
      <c r="A47" s="22" t="str">
        <f>'Itens de Contrato'!A47</f>
        <v>Instalações Elétricas - Tomadas e Interruptores</v>
      </c>
      <c r="B47" s="22" t="str">
        <f>'Itens de Contrato'!B47</f>
        <v>1.4.9</v>
      </c>
      <c r="C47" s="68" t="str">
        <f>VLOOKUP(B47,'Itens de Contrato'!B$5:J$873,2,0)</f>
        <v>CAMPAINHA MUSICAL EM PLACA 4" x 2" C/SUPORTE, FAB. PIAL LEGRAND, TRAMONTINA</v>
      </c>
      <c r="D47" s="41">
        <v>52</v>
      </c>
      <c r="E47" s="42">
        <f>D47*('Itens de Contrato'!F47+'Itens de Contrato'!G47)</f>
        <v>14291.348540916006</v>
      </c>
      <c r="F47" s="44">
        <f t="shared" si="0"/>
        <v>52</v>
      </c>
      <c r="G47" s="44">
        <f>SUM('Medição 01'!G47,'Medição 02'!G47,'Medição 03'!G47,'Medição 04'!G47,'Medição 05'!G47,'Medição 06'!G47,'Medição 07'!G47,'Medição 08'!G47,'Medição 09'!G47,'Medição 10'!G47,'Medição 11'!G47,'Medição 12'!G47)</f>
        <v>0</v>
      </c>
      <c r="H47" s="46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22" t="str">
        <f>'Itens de Contrato'!A48</f>
        <v>Instalações Elétricas - Tomadas e Interruptores</v>
      </c>
      <c r="B48" s="22" t="str">
        <f>'Itens de Contrato'!B48</f>
        <v>1.4.10</v>
      </c>
      <c r="C48" s="68" t="str">
        <f>VLOOKUP(B48,'Itens de Contrato'!B$5:J$873,2,0)</f>
        <v>TOMADA SIMPLES 2P+T 10A/250V NBR-14136 EM PLACA 4" x 2" C/SUPORTE, FAB. PIAL, TRAMONTINA - TUG</v>
      </c>
      <c r="D48" s="41">
        <v>719</v>
      </c>
      <c r="E48" s="42">
        <f>D48*('Itens de Contrato'!F48+'Itens de Contrato'!G48)</f>
        <v>33855.115418927417</v>
      </c>
      <c r="F48" s="44">
        <f t="shared" si="0"/>
        <v>719</v>
      </c>
      <c r="G48" s="44">
        <f>SUM('Medição 01'!G48,'Medição 02'!G48,'Medição 03'!G48,'Medição 04'!G48,'Medição 05'!G48,'Medição 06'!G48,'Medição 07'!G48,'Medição 08'!G48,'Medição 09'!G48,'Medição 10'!G48,'Medição 11'!G48,'Medição 12'!G48)</f>
        <v>0</v>
      </c>
      <c r="H48" s="46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22" t="str">
        <f>'Itens de Contrato'!A49</f>
        <v>Instalações Elétricas - Tomadas e Interruptores</v>
      </c>
      <c r="B49" s="22" t="str">
        <f>'Itens de Contrato'!B49</f>
        <v>1.4.11</v>
      </c>
      <c r="C49" s="68" t="str">
        <f>VLOOKUP(B49,'Itens de Contrato'!B$5:J$873,2,0)</f>
        <v>TOMADA DUPLA 2P+T 10A/250V NBR-14136 EM PLACA 4" x 2" C/SUPORTE, FAB. PIAL, TRAMONTINA - TUG</v>
      </c>
      <c r="D49" s="41">
        <v>189</v>
      </c>
      <c r="E49" s="42">
        <f>D49*('Itens de Contrato'!F49+'Itens de Contrato'!G49)</f>
        <v>19383.106035031036</v>
      </c>
      <c r="F49" s="44">
        <f t="shared" si="0"/>
        <v>189</v>
      </c>
      <c r="G49" s="44">
        <f>SUM('Medição 01'!G49,'Medição 02'!G49,'Medição 03'!G49,'Medição 04'!G49,'Medição 05'!G49,'Medição 06'!G49,'Medição 07'!G49,'Medição 08'!G49,'Medição 09'!G49,'Medição 10'!G49,'Medição 11'!G49,'Medição 12'!G49)</f>
        <v>0</v>
      </c>
      <c r="H49" s="46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22" t="str">
        <f>'Itens de Contrato'!A50</f>
        <v>Instalações Elétricas - Tomadas e Interruptores</v>
      </c>
      <c r="B50" s="22" t="str">
        <f>'Itens de Contrato'!B50</f>
        <v>1.4.12</v>
      </c>
      <c r="C50" s="68" t="str">
        <f>VLOOKUP(B50,'Itens de Contrato'!B$5:J$873,2,0)</f>
        <v>TOMADA SIMPLES 2P+T 20A/250V NBR-14136 EM PLACA 4" x 2" C/SUPORTE, FAB. PIAL, TRAMONTINA</v>
      </c>
      <c r="D50" s="41">
        <v>52</v>
      </c>
      <c r="E50" s="42">
        <f>D50*('Itens de Contrato'!F50+'Itens de Contrato'!G50)</f>
        <v>2724.5834788223192</v>
      </c>
      <c r="F50" s="44">
        <f t="shared" si="0"/>
        <v>52</v>
      </c>
      <c r="G50" s="44">
        <f>SUM('Medição 01'!G50,'Medição 02'!G50,'Medição 03'!G50,'Medição 04'!G50,'Medição 05'!G50,'Medição 06'!G50,'Medição 07'!G50,'Medição 08'!G50,'Medição 09'!G50,'Medição 10'!G50,'Medição 11'!G50,'Medição 12'!G50)</f>
        <v>0</v>
      </c>
      <c r="H50" s="46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22" t="str">
        <f>'Itens de Contrato'!A51</f>
        <v>Instalações Elétricas - Tomadas e Interruptores</v>
      </c>
      <c r="B51" s="22" t="str">
        <f>'Itens de Contrato'!B51</f>
        <v>1.4.13</v>
      </c>
      <c r="C51" s="68" t="str">
        <f>VLOOKUP(B51,'Itens de Contrato'!B$5:J$873,2,0)</f>
        <v>TOMADA SIMPLES 2P+T 20A/250V NBR-14136 + ENTRADA USB, EM PLACA 4" x 2" C/SUPORTE, FAB. PIAL LEGRAND, TRAMONTINA</v>
      </c>
      <c r="D51" s="41">
        <v>26</v>
      </c>
      <c r="E51" s="42">
        <f>D51*('Itens de Contrato'!F51+'Itens de Contrato'!G51)</f>
        <v>4846.1258143319656</v>
      </c>
      <c r="F51" s="44">
        <f t="shared" si="0"/>
        <v>26</v>
      </c>
      <c r="G51" s="44">
        <f>SUM('Medição 01'!G51,'Medição 02'!G51,'Medição 03'!G51,'Medição 04'!G51,'Medição 05'!G51,'Medição 06'!G51,'Medição 07'!G51,'Medição 08'!G51,'Medição 09'!G51,'Medição 10'!G51,'Medição 11'!G51,'Medição 12'!G51)</f>
        <v>0</v>
      </c>
      <c r="H51" s="46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x14ac:dyDescent="0.25">
      <c r="A52" s="22" t="str">
        <f>'Itens de Contrato'!A52</f>
        <v>Instalações Elétricas - Tomadas e Interruptores</v>
      </c>
      <c r="B52" s="22" t="str">
        <f>'Itens de Contrato'!B52</f>
        <v>1.4.14</v>
      </c>
      <c r="C52" s="68" t="str">
        <f>VLOOKUP(B52,'Itens de Contrato'!B$5:J$873,2,0)</f>
        <v>PLACA CEGA 4" x 4" C/SUPORTE, PIAL PLUS, TRAMONTINA</v>
      </c>
      <c r="D52" s="41">
        <v>45</v>
      </c>
      <c r="E52" s="42">
        <f>D52*('Itens de Contrato'!F52+'Itens de Contrato'!G52)</f>
        <v>1219.7750651342999</v>
      </c>
      <c r="F52" s="44">
        <f t="shared" si="0"/>
        <v>45</v>
      </c>
      <c r="G52" s="44">
        <f>SUM('Medição 01'!G52,'Medição 02'!G52,'Medição 03'!G52,'Medição 04'!G52,'Medição 05'!G52,'Medição 06'!G52,'Medição 07'!G52,'Medição 08'!G52,'Medição 09'!G52,'Medição 10'!G52,'Medição 11'!G52,'Medição 12'!G52)</f>
        <v>0</v>
      </c>
      <c r="H52" s="46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22" t="str">
        <f>'Itens de Contrato'!A53</f>
        <v>Instalações Elétricas - Tomadas e Interruptores</v>
      </c>
      <c r="B53" s="22" t="str">
        <f>'Itens de Contrato'!B53</f>
        <v>1.4.15</v>
      </c>
      <c r="C53" s="68" t="str">
        <f>VLOOKUP(B53,'Itens de Contrato'!B$5:J$873,2,0)</f>
        <v xml:space="preserve">INTERRUPTOR PARALELO COM 01 TECLA 10A/250V EM CONDULETE ALUMÍNIO Ф 3/4", TIPO "E", FAB. WETZEL, PIAL </v>
      </c>
      <c r="D53" s="41">
        <v>6</v>
      </c>
      <c r="E53" s="42">
        <f>D53*('Itens de Contrato'!F53+'Itens de Contrato'!G53)</f>
        <v>563.36003008264584</v>
      </c>
      <c r="F53" s="44">
        <f t="shared" si="0"/>
        <v>6</v>
      </c>
      <c r="G53" s="44">
        <f>SUM('Medição 01'!G53,'Medição 02'!G53,'Medição 03'!G53,'Medição 04'!G53,'Medição 05'!G53,'Medição 06'!G53,'Medição 07'!G53,'Medição 08'!G53,'Medição 09'!G53,'Medição 10'!G53,'Medição 11'!G53,'Medição 12'!G53)</f>
        <v>0</v>
      </c>
      <c r="H53" s="46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22" t="str">
        <f>'Itens de Contrato'!A54</f>
        <v>Instalações Elétricas - Tomadas e Interruptores</v>
      </c>
      <c r="B54" s="22" t="str">
        <f>'Itens de Contrato'!B54</f>
        <v>1.4.16</v>
      </c>
      <c r="C54" s="68" t="str">
        <f>VLOOKUP(B54,'Itens de Contrato'!B$5:J$873,2,0)</f>
        <v xml:space="preserve">TOMADA SIMPLES 2P+T 10A/250V NBR-14136 EM CONDULETE ALUMÍNIO Ф 3/4", TIPO "E", FAB. WETZEL, PIAL </v>
      </c>
      <c r="D54" s="41">
        <v>6</v>
      </c>
      <c r="E54" s="42">
        <f>D54*('Itens de Contrato'!F54+'Itens de Contrato'!G54)</f>
        <v>496.29335983471185</v>
      </c>
      <c r="F54" s="44">
        <f t="shared" si="0"/>
        <v>6</v>
      </c>
      <c r="G54" s="44">
        <f>SUM('Medição 01'!G54,'Medição 02'!G54,'Medição 03'!G54,'Medição 04'!G54,'Medição 05'!G54,'Medição 06'!G54,'Medição 07'!G54,'Medição 08'!G54,'Medição 09'!G54,'Medição 10'!G54,'Medição 11'!G54,'Medição 12'!G54)</f>
        <v>0</v>
      </c>
      <c r="H54" s="46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22" t="str">
        <f>'Itens de Contrato'!A55</f>
        <v>Instalações Elétricas - Tomadas e Interruptores</v>
      </c>
      <c r="B55" s="22" t="str">
        <f>'Itens de Contrato'!B55</f>
        <v>1.4.17</v>
      </c>
      <c r="C55" s="68" t="str">
        <f>VLOOKUP(B55,'Itens de Contrato'!B$5:J$873,2,0)</f>
        <v>TOMADA DE PISO SIMPLES 2P+T 20A/250V NBR-14136 EM PLACA 4" x 2" TP-04.45 C/SUPORTE, FAB. PIAL, WETZEL, TRAMONTINA</v>
      </c>
      <c r="D55" s="41">
        <v>5</v>
      </c>
      <c r="E55" s="42">
        <f>D55*('Itens de Contrato'!F55+'Itens de Contrato'!G55)</f>
        <v>739.13059502410624</v>
      </c>
      <c r="F55" s="44">
        <f t="shared" si="0"/>
        <v>5</v>
      </c>
      <c r="G55" s="44">
        <f>SUM('Medição 01'!G55,'Medição 02'!G55,'Medição 03'!G55,'Medição 04'!G55,'Medição 05'!G55,'Medição 06'!G55,'Medição 07'!G55,'Medição 08'!G55,'Medição 09'!G55,'Medição 10'!G55,'Medição 11'!G55,'Medição 12'!G55)</f>
        <v>0</v>
      </c>
      <c r="H55" s="46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22" t="str">
        <f>'Itens de Contrato'!A56</f>
        <v>Instalações Elétricas - Tomadas e Interruptores</v>
      </c>
      <c r="B56" s="22" t="str">
        <f>'Itens de Contrato'!B56</f>
        <v>1.4.18</v>
      </c>
      <c r="C56" s="68" t="str">
        <f>VLOOKUP(B56,'Itens de Contrato'!B$5:J$873,2,0)</f>
        <v>SENSOR DE PRESENÇA NO FORRO/TETO ALCANCE MINIMO DE 10,00m 360° X raio 8m - LEST4000 (XC) EXATRON</v>
      </c>
      <c r="D56" s="41">
        <v>82</v>
      </c>
      <c r="E56" s="42">
        <f>D56*('Itens de Contrato'!F56+'Itens de Contrato'!G56)</f>
        <v>11617.623953698372</v>
      </c>
      <c r="F56" s="44">
        <f t="shared" si="0"/>
        <v>82</v>
      </c>
      <c r="G56" s="44">
        <f>SUM('Medição 01'!G56,'Medição 02'!G56,'Medição 03'!G56,'Medição 04'!G56,'Medição 05'!G56,'Medição 06'!G56,'Medição 07'!G56,'Medição 08'!G56,'Medição 09'!G56,'Medição 10'!G56,'Medição 11'!G56,'Medição 12'!G56)</f>
        <v>0</v>
      </c>
      <c r="H56" s="46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22" t="str">
        <f>'Itens de Contrato'!A57</f>
        <v>Instalações Elétricas - Tomadas e Interruptores</v>
      </c>
      <c r="B57" s="22" t="str">
        <f>'Itens de Contrato'!B57</f>
        <v>1.4.19</v>
      </c>
      <c r="C57" s="68" t="str">
        <f>VLOOKUP(B57,'Itens de Contrato'!B$5:J$873,2,0)</f>
        <v>SENSOR DE PRESENÇA ARTICULADO ALCANCE MINIMO DE 10,00m 180° X 12m EM CONDULETE ou PAREDE - SPF0EX BC EXATRON</v>
      </c>
      <c r="D57" s="41">
        <v>17</v>
      </c>
      <c r="E57" s="42">
        <f>D57*('Itens de Contrato'!F57+'Itens de Contrato'!G57)</f>
        <v>2505.9181893681184</v>
      </c>
      <c r="F57" s="44">
        <f t="shared" si="0"/>
        <v>17</v>
      </c>
      <c r="G57" s="44">
        <f>SUM('Medição 01'!G57,'Medição 02'!G57,'Medição 03'!G57,'Medição 04'!G57,'Medição 05'!G57,'Medição 06'!G57,'Medição 07'!G57,'Medição 08'!G57,'Medição 09'!G57,'Medição 10'!G57,'Medição 11'!G57,'Medição 12'!G57)</f>
        <v>0</v>
      </c>
      <c r="H57" s="46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22" t="str">
        <f>'Itens de Contrato'!A58</f>
        <v>Instalações Elétricas - Tomadas e Interruptores</v>
      </c>
      <c r="B58" s="22" t="str">
        <f>'Itens de Contrato'!B58</f>
        <v>1.4.20</v>
      </c>
      <c r="C58" s="68" t="str">
        <f>VLOOKUP(B58,'Itens de Contrato'!B$5:J$873,2,0)</f>
        <v>SENSOR DE PRESENÇA FIXO PASSIVO THREE-WAY ALCANCE MINIMO DE 10,00m 180° X 12m EM CAIXA 4x2 - SPP0TR EXATRON</v>
      </c>
      <c r="D58" s="41">
        <v>17</v>
      </c>
      <c r="E58" s="42">
        <f>D58*('Itens de Contrato'!F58+'Itens de Contrato'!G58)</f>
        <v>2304.0195674759002</v>
      </c>
      <c r="F58" s="44">
        <f t="shared" si="0"/>
        <v>17</v>
      </c>
      <c r="G58" s="44">
        <f>SUM('Medição 01'!G58,'Medição 02'!G58,'Medição 03'!G58,'Medição 04'!G58,'Medição 05'!G58,'Medição 06'!G58,'Medição 07'!G58,'Medição 08'!G58,'Medição 09'!G58,'Medição 10'!G58,'Medição 11'!G58,'Medição 12'!G58)</f>
        <v>0</v>
      </c>
      <c r="H58" s="46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22" t="str">
        <f>'Itens de Contrato'!A59</f>
        <v>Instalações Elétricas - Luminárias e Acessórios (Somente Mão de Obra)</v>
      </c>
      <c r="B59" s="22" t="str">
        <f>'Itens de Contrato'!B59</f>
        <v>1.5.1</v>
      </c>
      <c r="C59" s="68" t="str">
        <f>VLOOKUP(B59,'Itens de Contrato'!B$5:J$873,2,0)</f>
        <v>LUMINARIA SLIM QUADRADA, EMBUTIDA NO FORRO, CORPO E REFLETOR EM ALUM., C/PROTEÇÃO EM VIDRO JATEADO</v>
      </c>
      <c r="D59" s="41">
        <v>89</v>
      </c>
      <c r="E59" s="42">
        <f>D59*('Itens de Contrato'!F59+'Itens de Contrato'!G59)</f>
        <v>1225.53</v>
      </c>
      <c r="F59" s="44">
        <f t="shared" si="0"/>
        <v>89</v>
      </c>
      <c r="G59" s="44">
        <f>SUM('Medição 01'!G59,'Medição 02'!G59,'Medição 03'!G59,'Medição 04'!G59,'Medição 05'!G59,'Medição 06'!G59,'Medição 07'!G59,'Medição 08'!G59,'Medição 09'!G59,'Medição 10'!G59,'Medição 11'!G59,'Medição 12'!G59)</f>
        <v>0</v>
      </c>
      <c r="H59" s="46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22" t="str">
        <f>'Itens de Contrato'!A60</f>
        <v>Instalações Elétricas - Luminárias e Acessórios (Somente Mão de Obra)</v>
      </c>
      <c r="B60" s="22" t="str">
        <f>'Itens de Contrato'!B60</f>
        <v>1.5.2</v>
      </c>
      <c r="C60" s="68" t="str">
        <f>VLOOKUP(B60,'Itens de Contrato'!B$5:J$873,2,0)</f>
        <v>LUMINARIA CIRCULAR, EMBUTIDA NO FORRO, CORPO E REFLETOR EM ALUM., C/PROTEÇÃO EM VIDRO TEMPERADO - A DEFINIR - VARANDAS</v>
      </c>
      <c r="D60" s="41">
        <v>78</v>
      </c>
      <c r="E60" s="42">
        <f>D60*('Itens de Contrato'!F60+'Itens de Contrato'!G60)</f>
        <v>1074.06</v>
      </c>
      <c r="F60" s="44">
        <f t="shared" si="0"/>
        <v>78</v>
      </c>
      <c r="G60" s="44">
        <f>SUM('Medição 01'!G60,'Medição 02'!G60,'Medição 03'!G60,'Medição 04'!G60,'Medição 05'!G60,'Medição 06'!G60,'Medição 07'!G60,'Medição 08'!G60,'Medição 09'!G60,'Medição 10'!G60,'Medição 11'!G60,'Medição 12'!G60)</f>
        <v>0</v>
      </c>
      <c r="H60" s="46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22" t="str">
        <f>'Itens de Contrato'!A61</f>
        <v>Instalações Elétricas - Luminárias e Acessórios (Somente Mão de Obra)</v>
      </c>
      <c r="B61" s="22" t="str">
        <f>'Itens de Contrato'!B61</f>
        <v>1.5.3</v>
      </c>
      <c r="C61" s="68" t="str">
        <f>VLOOKUP(B61,'Itens de Contrato'!B$5:J$873,2,0)</f>
        <v>ARANDELA NAVAL TIPO TARTARUGA EM ALUMINIO FUNDIDO C/VIDRO E GRADE, COM LÂMPADA LED 12W - PAREDE/TETO</v>
      </c>
      <c r="D61" s="41">
        <v>15</v>
      </c>
      <c r="E61" s="42">
        <f>D61*('Itens de Contrato'!F61+'Itens de Contrato'!G61)</f>
        <v>377.55</v>
      </c>
      <c r="F61" s="44">
        <f t="shared" si="0"/>
        <v>15</v>
      </c>
      <c r="G61" s="44">
        <f>SUM('Medição 01'!G61,'Medição 02'!G61,'Medição 03'!G61,'Medição 04'!G61,'Medição 05'!G61,'Medição 06'!G61,'Medição 07'!G61,'Medição 08'!G61,'Medição 09'!G61,'Medição 10'!G61,'Medição 11'!G61,'Medição 12'!G61)</f>
        <v>0</v>
      </c>
      <c r="H61" s="46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x14ac:dyDescent="0.25">
      <c r="A62" s="22" t="str">
        <f>'Itens de Contrato'!A62</f>
        <v>Instalações Elétricas - Luminárias e Acessórios (Somente Mão de Obra)</v>
      </c>
      <c r="B62" s="22" t="str">
        <f>'Itens de Contrato'!B62</f>
        <v>1.5.4</v>
      </c>
      <c r="C62" s="68" t="str">
        <f>VLOOKUP(B62,'Itens de Contrato'!B$5:J$873,2,0)</f>
        <v>LUMINÁRIA SOBREPOR REDONDA COR BRANCA C/FECHAMENTO EM VIDRO JATEADO</v>
      </c>
      <c r="D62" s="41">
        <v>4</v>
      </c>
      <c r="E62" s="42">
        <f>D62*('Itens de Contrato'!F62+'Itens de Contrato'!G62)</f>
        <v>55.08</v>
      </c>
      <c r="F62" s="44">
        <f t="shared" si="0"/>
        <v>4</v>
      </c>
      <c r="G62" s="44">
        <f>SUM('Medição 01'!G62,'Medição 02'!G62,'Medição 03'!G62,'Medição 04'!G62,'Medição 05'!G62,'Medição 06'!G62,'Medição 07'!G62,'Medição 08'!G62,'Medição 09'!G62,'Medição 10'!G62,'Medição 11'!G62,'Medição 12'!G62)</f>
        <v>0</v>
      </c>
      <c r="H62" s="46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x14ac:dyDescent="0.25">
      <c r="A63" s="22" t="str">
        <f>'Itens de Contrato'!A63</f>
        <v>Instalações Elétricas - Luminárias e Acessórios (Somente Mão de Obra)</v>
      </c>
      <c r="B63" s="22" t="str">
        <f>'Itens de Contrato'!B63</f>
        <v>1.5.5</v>
      </c>
      <c r="C63" s="68" t="str">
        <f>VLOOKUP(B63,'Itens de Contrato'!B$5:J$873,2,0)</f>
        <v>LUMINÁRIA EMBUTIR COR BRANCA C/MINI DICRÓICA</v>
      </c>
      <c r="D63" s="41">
        <v>7</v>
      </c>
      <c r="E63" s="42">
        <f>D63*('Itens de Contrato'!F63+'Itens de Contrato'!G63)</f>
        <v>96.39</v>
      </c>
      <c r="F63" s="44">
        <f t="shared" si="0"/>
        <v>7</v>
      </c>
      <c r="G63" s="44">
        <f>SUM('Medição 01'!G63,'Medição 02'!G63,'Medição 03'!G63,'Medição 04'!G63,'Medição 05'!G63,'Medição 06'!G63,'Medição 07'!G63,'Medição 08'!G63,'Medição 09'!G63,'Medição 10'!G63,'Medição 11'!G63,'Medição 12'!G63)</f>
        <v>0</v>
      </c>
      <c r="H63" s="46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x14ac:dyDescent="0.25">
      <c r="A64" s="22" t="str">
        <f>'Itens de Contrato'!A64</f>
        <v>Instalações Elétricas - Luminárias e Acessórios (Somente Mão de Obra)</v>
      </c>
      <c r="B64" s="22" t="str">
        <f>'Itens de Contrato'!B64</f>
        <v>1.5.6</v>
      </c>
      <c r="C64" s="68" t="str">
        <f>VLOOKUP(B64,'Itens de Contrato'!B$5:J$873,2,0)</f>
        <v>LUMINÁRIA EMBUTIR ORIENTÁVEL COR BRANCA C/MINI DICRÓICA</v>
      </c>
      <c r="D64" s="41">
        <v>4</v>
      </c>
      <c r="E64" s="42">
        <f>D64*('Itens de Contrato'!F64+'Itens de Contrato'!G64)</f>
        <v>59.6</v>
      </c>
      <c r="F64" s="44">
        <f t="shared" si="0"/>
        <v>4</v>
      </c>
      <c r="G64" s="44">
        <f>SUM('Medição 01'!G64,'Medição 02'!G64,'Medição 03'!G64,'Medição 04'!G64,'Medição 05'!G64,'Medição 06'!G64,'Medição 07'!G64,'Medição 08'!G64,'Medição 09'!G64,'Medição 10'!G64,'Medição 11'!G64,'Medição 12'!G64)</f>
        <v>0</v>
      </c>
      <c r="H64" s="46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x14ac:dyDescent="0.25">
      <c r="A65" s="22" t="str">
        <f>'Itens de Contrato'!A65</f>
        <v>Instalações Elétricas - Luminárias e Acessórios (Somente Mão de Obra)</v>
      </c>
      <c r="B65" s="22" t="str">
        <f>'Itens de Contrato'!B65</f>
        <v>1.5.7</v>
      </c>
      <c r="C65" s="68" t="str">
        <f>VLOOKUP(B65,'Itens de Contrato'!B$5:J$873,2,0)</f>
        <v>LUMINÁRIA DE EMBUTIR COR BRANCA C/LÂMPADA PAR-20</v>
      </c>
      <c r="D65" s="41">
        <v>10</v>
      </c>
      <c r="E65" s="42">
        <f>D65*('Itens de Contrato'!F65+'Itens de Contrato'!G65)</f>
        <v>137.69999999999999</v>
      </c>
      <c r="F65" s="44">
        <f t="shared" si="0"/>
        <v>10</v>
      </c>
      <c r="G65" s="44">
        <f>SUM('Medição 01'!G65,'Medição 02'!G65,'Medição 03'!G65,'Medição 04'!G65,'Medição 05'!G65,'Medição 06'!G65,'Medição 07'!G65,'Medição 08'!G65,'Medição 09'!G65,'Medição 10'!G65,'Medição 11'!G65,'Medição 12'!G65)</f>
        <v>0</v>
      </c>
      <c r="H65" s="46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x14ac:dyDescent="0.25">
      <c r="A66" s="22" t="str">
        <f>'Itens de Contrato'!A66</f>
        <v>Instalações Elétricas - Luminárias e Acessórios (Somente Mão de Obra)</v>
      </c>
      <c r="B66" s="22" t="str">
        <f>'Itens de Contrato'!B66</f>
        <v>1.5.8</v>
      </c>
      <c r="C66" s="68" t="str">
        <f>VLOOKUP(B66,'Itens de Contrato'!B$5:J$873,2,0)</f>
        <v>ARANDELA DE SOBREPOR NA PAREDE C/LÂMPADA ELETRÔNICA</v>
      </c>
      <c r="D66" s="41">
        <v>5</v>
      </c>
      <c r="E66" s="42">
        <f>D66*('Itens de Contrato'!F66+'Itens de Contrato'!G66)</f>
        <v>112.5</v>
      </c>
      <c r="F66" s="44">
        <f t="shared" si="0"/>
        <v>5</v>
      </c>
      <c r="G66" s="44">
        <f>SUM('Medição 01'!G66,'Medição 02'!G66,'Medição 03'!G66,'Medição 04'!G66,'Medição 05'!G66,'Medição 06'!G66,'Medição 07'!G66,'Medição 08'!G66,'Medição 09'!G66,'Medição 10'!G66,'Medição 11'!G66,'Medição 12'!G66)</f>
        <v>0</v>
      </c>
      <c r="H66" s="46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x14ac:dyDescent="0.25">
      <c r="A67" s="22" t="str">
        <f>'Itens de Contrato'!A67</f>
        <v>Instalações Elétricas - Luminárias e Acessórios (Somente Mão de Obra)</v>
      </c>
      <c r="B67" s="22" t="str">
        <f>'Itens de Contrato'!B67</f>
        <v>1.5.9</v>
      </c>
      <c r="C67" s="68" t="str">
        <f>VLOOKUP(B67,'Itens de Contrato'!B$5:J$873,2,0)</f>
        <v>BALIZADOR EMBUTIDO NA ALVENARIA, USO EXTERNO, COM LÂMPADA LED 6W 3000K - MURETAS</v>
      </c>
      <c r="D67" s="41">
        <v>20</v>
      </c>
      <c r="E67" s="42">
        <f>D67*('Itens de Contrato'!F67+'Itens de Contrato'!G67)</f>
        <v>450</v>
      </c>
      <c r="F67" s="44">
        <f t="shared" si="0"/>
        <v>20</v>
      </c>
      <c r="G67" s="44">
        <f>SUM('Medição 01'!G67,'Medição 02'!G67,'Medição 03'!G67,'Medição 04'!G67,'Medição 05'!G67,'Medição 06'!G67,'Medição 07'!G67,'Medição 08'!G67,'Medição 09'!G67,'Medição 10'!G67,'Medição 11'!G67,'Medição 12'!G67)</f>
        <v>0</v>
      </c>
      <c r="H67" s="46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x14ac:dyDescent="0.25">
      <c r="A68" s="22" t="str">
        <f>'Itens de Contrato'!A68</f>
        <v>Instalações Elétricas - Luminárias e Acessórios (Somente Mão de Obra)</v>
      </c>
      <c r="B68" s="22" t="str">
        <f>'Itens de Contrato'!B68</f>
        <v>1.5.10</v>
      </c>
      <c r="C68" s="68" t="str">
        <f>VLOOKUP(B68,'Itens de Contrato'!B$5:J$873,2,0)</f>
        <v>LUMINÁRIA EMBUTIR COR BRANCA C/LÂMPADA AR-70</v>
      </c>
      <c r="D68" s="41">
        <v>3</v>
      </c>
      <c r="E68" s="42">
        <f>D68*('Itens de Contrato'!F68+'Itens de Contrato'!G68)</f>
        <v>67.5</v>
      </c>
      <c r="F68" s="44">
        <f t="shared" si="0"/>
        <v>3</v>
      </c>
      <c r="G68" s="44">
        <f>SUM('Medição 01'!G68,'Medição 02'!G68,'Medição 03'!G68,'Medição 04'!G68,'Medição 05'!G68,'Medição 06'!G68,'Medição 07'!G68,'Medição 08'!G68,'Medição 09'!G68,'Medição 10'!G68,'Medição 11'!G68,'Medição 12'!G68)</f>
        <v>0</v>
      </c>
      <c r="H68" s="46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x14ac:dyDescent="0.25">
      <c r="A69" s="22" t="str">
        <f>'Itens de Contrato'!A69</f>
        <v>Instalações Elétricas - Luminárias e Acessórios (Somente Mão de Obra)</v>
      </c>
      <c r="B69" s="22" t="str">
        <f>'Itens de Contrato'!B69</f>
        <v>1.5.11</v>
      </c>
      <c r="C69" s="68" t="str">
        <f>VLOOKUP(B69,'Itens de Contrato'!B$5:J$873,2,0)</f>
        <v>LUMINÁRIA SUBAQUÁTICA COR BRANCA COM LED</v>
      </c>
      <c r="D69" s="41">
        <v>8</v>
      </c>
      <c r="E69" s="42">
        <f>D69*('Itens de Contrato'!F69+'Itens de Contrato'!G69)</f>
        <v>316</v>
      </c>
      <c r="F69" s="44">
        <f t="shared" si="0"/>
        <v>8</v>
      </c>
      <c r="G69" s="44">
        <f>SUM('Medição 01'!G69,'Medição 02'!G69,'Medição 03'!G69,'Medição 04'!G69,'Medição 05'!G69,'Medição 06'!G69,'Medição 07'!G69,'Medição 08'!G69,'Medição 09'!G69,'Medição 10'!G69,'Medição 11'!G69,'Medição 12'!G69)</f>
        <v>0</v>
      </c>
      <c r="H69" s="46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x14ac:dyDescent="0.25">
      <c r="A70" s="22" t="str">
        <f>'Itens de Contrato'!A70</f>
        <v>Instalações Elétricas - Luminárias e Acessórios (Somente Mão de Obra)</v>
      </c>
      <c r="B70" s="22" t="str">
        <f>'Itens de Contrato'!B70</f>
        <v>1.5.12</v>
      </c>
      <c r="C70" s="68" t="str">
        <f>VLOOKUP(B70,'Itens de Contrato'!B$5:J$873,2,0)</f>
        <v xml:space="preserve">LUMINÁRIA BLINDADA DE EMBUTIR NO PISO </v>
      </c>
      <c r="D70" s="41">
        <v>10</v>
      </c>
      <c r="E70" s="42">
        <f>D70*('Itens de Contrato'!F70+'Itens de Contrato'!G70)</f>
        <v>450</v>
      </c>
      <c r="F70" s="44">
        <f t="shared" ref="F70:F133" si="2">D70-G70</f>
        <v>10</v>
      </c>
      <c r="G70" s="44">
        <f>SUM('Medição 01'!G70,'Medição 02'!G70,'Medição 03'!G70,'Medição 04'!G70,'Medição 05'!G70,'Medição 06'!G70,'Medição 07'!G70,'Medição 08'!G70,'Medição 09'!G70,'Medição 10'!G70,'Medição 11'!G70,'Medição 12'!G70)</f>
        <v>0</v>
      </c>
      <c r="H70" s="46">
        <f t="shared" ref="H70:H133" si="3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x14ac:dyDescent="0.25">
      <c r="A71" s="22" t="str">
        <f>'Itens de Contrato'!A71</f>
        <v>Instalações Elétricas - Luminárias e Acessórios (Somente Mão de Obra)</v>
      </c>
      <c r="B71" s="22" t="str">
        <f>'Itens de Contrato'!B71</f>
        <v>1.5.13</v>
      </c>
      <c r="C71" s="68" t="str">
        <f>VLOOKUP(B71,'Itens de Contrato'!B$5:J$873,2,0)</f>
        <v>LUMINÁRIA DE JARDIM TIPO ESPETO</v>
      </c>
      <c r="D71" s="41">
        <v>35</v>
      </c>
      <c r="E71" s="42">
        <f>D71*('Itens de Contrato'!F71+'Itens de Contrato'!G71)</f>
        <v>481.95</v>
      </c>
      <c r="F71" s="44">
        <f t="shared" si="2"/>
        <v>35</v>
      </c>
      <c r="G71" s="44">
        <f>SUM('Medição 01'!G71,'Medição 02'!G71,'Medição 03'!G71,'Medição 04'!G71,'Medição 05'!G71,'Medição 06'!G71,'Medição 07'!G71,'Medição 08'!G71,'Medição 09'!G71,'Medição 10'!G71,'Medição 11'!G71,'Medição 12'!G71)</f>
        <v>0</v>
      </c>
      <c r="H71" s="46">
        <f t="shared" si="3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x14ac:dyDescent="0.25">
      <c r="A72" s="22" t="str">
        <f>'Itens de Contrato'!A72</f>
        <v>Instalações Elétricas - Luminárias e Acessórios (Somente Mão de Obra)</v>
      </c>
      <c r="B72" s="22" t="str">
        <f>'Itens de Contrato'!B72</f>
        <v>1.5.14</v>
      </c>
      <c r="C72" s="68" t="str">
        <f>VLOOKUP(B72,'Itens de Contrato'!B$5:J$873,2,0)</f>
        <v>REFLETOR XX</v>
      </c>
      <c r="D72" s="41">
        <v>15</v>
      </c>
      <c r="E72" s="42">
        <f>D72*('Itens de Contrato'!F72+'Itens de Contrato'!G72)</f>
        <v>525</v>
      </c>
      <c r="F72" s="44">
        <f t="shared" si="2"/>
        <v>15</v>
      </c>
      <c r="G72" s="44">
        <f>SUM('Medição 01'!G72,'Medição 02'!G72,'Medição 03'!G72,'Medição 04'!G72,'Medição 05'!G72,'Medição 06'!G72,'Medição 07'!G72,'Medição 08'!G72,'Medição 09'!G72,'Medição 10'!G72,'Medição 11'!G72,'Medição 12'!G72)</f>
        <v>0</v>
      </c>
      <c r="H72" s="46">
        <f t="shared" si="3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x14ac:dyDescent="0.25">
      <c r="A73" s="22" t="str">
        <f>'Itens de Contrato'!A73</f>
        <v>Instalações Elétricas - Luminárias e Acessórios (Somente Mão de Obra)</v>
      </c>
      <c r="B73" s="22" t="str">
        <f>'Itens de Contrato'!B73</f>
        <v>1.5.15</v>
      </c>
      <c r="C73" s="68" t="str">
        <f>VLOOKUP(B73,'Itens de Contrato'!B$5:J$873,2,0)</f>
        <v>LUSTRE PENDENTE</v>
      </c>
      <c r="D73" s="41">
        <v>3</v>
      </c>
      <c r="E73" s="42">
        <f>D73*('Itens de Contrato'!F73+'Itens de Contrato'!G73)</f>
        <v>450</v>
      </c>
      <c r="F73" s="44">
        <f t="shared" si="2"/>
        <v>3</v>
      </c>
      <c r="G73" s="44">
        <f>SUM('Medição 01'!G73,'Medição 02'!G73,'Medição 03'!G73,'Medição 04'!G73,'Medição 05'!G73,'Medição 06'!G73,'Medição 07'!G73,'Medição 08'!G73,'Medição 09'!G73,'Medição 10'!G73,'Medição 11'!G73,'Medição 12'!G73)</f>
        <v>0</v>
      </c>
      <c r="H73" s="46">
        <f t="shared" si="3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x14ac:dyDescent="0.25">
      <c r="A74" s="22" t="str">
        <f>'Itens de Contrato'!A74</f>
        <v>Instalações Elétricas - Luminárias e Acessórios (Somente Mão de Obra)</v>
      </c>
      <c r="B74" s="22" t="str">
        <f>'Itens de Contrato'!B74</f>
        <v>1.5.16</v>
      </c>
      <c r="C74" s="68" t="str">
        <f>VLOOKUP(B74,'Itens de Contrato'!B$5:J$873,2,0)</f>
        <v xml:space="preserve">PERFIL COM FITA DE LED E DRIVES </v>
      </c>
      <c r="D74" s="41">
        <v>37</v>
      </c>
      <c r="E74" s="42">
        <f>D74*('Itens de Contrato'!F74+'Itens de Contrato'!G74)</f>
        <v>1276.5</v>
      </c>
      <c r="F74" s="44">
        <f t="shared" si="2"/>
        <v>37</v>
      </c>
      <c r="G74" s="44">
        <f>SUM('Medição 01'!G74,'Medição 02'!G74,'Medição 03'!G74,'Medição 04'!G74,'Medição 05'!G74,'Medição 06'!G74,'Medição 07'!G74,'Medição 08'!G74,'Medição 09'!G74,'Medição 10'!G74,'Medição 11'!G74,'Medição 12'!G74)</f>
        <v>0</v>
      </c>
      <c r="H74" s="46">
        <f t="shared" si="3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x14ac:dyDescent="0.25">
      <c r="A75" s="22" t="str">
        <f>'Itens de Contrato'!A75</f>
        <v>Instalações Elétricas - Luminárias e Acessórios (Somente Mão de Obra)</v>
      </c>
      <c r="B75" s="22" t="str">
        <f>'Itens de Contrato'!B75</f>
        <v>1.5.17</v>
      </c>
      <c r="C75" s="68" t="str">
        <f>VLOOKUP(B75,'Itens de Contrato'!B$5:J$873,2,0)</f>
        <v>LUMINARIA TIPO CALHA DE SOBREPOR COM LED 32W - 3800LUX, FAB. G-LIGHT</v>
      </c>
      <c r="D75" s="41">
        <v>58</v>
      </c>
      <c r="E75" s="42">
        <f>D75*('Itens de Contrato'!F75+'Itens de Contrato'!G75)</f>
        <v>1914</v>
      </c>
      <c r="F75" s="44">
        <f t="shared" si="2"/>
        <v>58</v>
      </c>
      <c r="G75" s="44">
        <f>SUM('Medição 01'!G75,'Medição 02'!G75,'Medição 03'!G75,'Medição 04'!G75,'Medição 05'!G75,'Medição 06'!G75,'Medição 07'!G75,'Medição 08'!G75,'Medição 09'!G75,'Medição 10'!G75,'Medição 11'!G75,'Medição 12'!G75)</f>
        <v>0</v>
      </c>
      <c r="H75" s="46">
        <f t="shared" si="3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x14ac:dyDescent="0.25">
      <c r="A76" s="22" t="str">
        <f>'Itens de Contrato'!A76</f>
        <v>Instalações Elétricas - Luminárias e Acessórios (Somente Mão de Obra)</v>
      </c>
      <c r="B76" s="22" t="str">
        <f>'Itens de Contrato'!B76</f>
        <v>1.5.18</v>
      </c>
      <c r="C76" s="68" t="str">
        <f>VLOOKUP(B76,'Itens de Contrato'!B$5:J$873,2,0)</f>
        <v>LUMINÁRIA TIPO CALHA DE SOBREPOR, HERMÉTICA IP-65 COM LED 32W - G-LIGHT</v>
      </c>
      <c r="D76" s="41">
        <v>50</v>
      </c>
      <c r="E76" s="42">
        <f>D76*('Itens de Contrato'!F76+'Itens de Contrato'!G76)</f>
        <v>1650</v>
      </c>
      <c r="F76" s="44">
        <f t="shared" si="2"/>
        <v>50</v>
      </c>
      <c r="G76" s="44">
        <f>SUM('Medição 01'!G76,'Medição 02'!G76,'Medição 03'!G76,'Medição 04'!G76,'Medição 05'!G76,'Medição 06'!G76,'Medição 07'!G76,'Medição 08'!G76,'Medição 09'!G76,'Medição 10'!G76,'Medição 11'!G76,'Medição 12'!G76)</f>
        <v>0</v>
      </c>
      <c r="H76" s="46">
        <f t="shared" si="3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x14ac:dyDescent="0.25">
      <c r="A77" s="22" t="str">
        <f>'Itens de Contrato'!A77</f>
        <v>Instalações Elétricas - Luminárias e Acessórios (Somente Mão de Obra)</v>
      </c>
      <c r="B77" s="22" t="str">
        <f>'Itens de Contrato'!B77</f>
        <v>1.5.19</v>
      </c>
      <c r="C77" s="68" t="str">
        <f>VLOOKUP(B77,'Itens de Contrato'!B$5:J$873,2,0)</f>
        <v xml:space="preserve">LÂMPADA TUBULAR T5 LED 1200mm, COM DRIVER - EMBUTIDA NA SANCA </v>
      </c>
      <c r="D77" s="41">
        <v>81</v>
      </c>
      <c r="E77" s="42">
        <f>D77*('Itens de Contrato'!F77+'Itens de Contrato'!G77)</f>
        <v>1358.37</v>
      </c>
      <c r="F77" s="44">
        <f t="shared" si="2"/>
        <v>81</v>
      </c>
      <c r="G77" s="44">
        <f>SUM('Medição 01'!G77,'Medição 02'!G77,'Medição 03'!G77,'Medição 04'!G77,'Medição 05'!G77,'Medição 06'!G77,'Medição 07'!G77,'Medição 08'!G77,'Medição 09'!G77,'Medição 10'!G77,'Medição 11'!G77,'Medição 12'!G77)</f>
        <v>0</v>
      </c>
      <c r="H77" s="46">
        <f t="shared" si="3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x14ac:dyDescent="0.25">
      <c r="A78" s="22" t="str">
        <f>'Itens de Contrato'!A78</f>
        <v>Instalações Elétricas - Luminárias e Acessórios (Somente Mão de Obra)</v>
      </c>
      <c r="B78" s="22" t="str">
        <f>'Itens de Contrato'!B78</f>
        <v>1.5.20</v>
      </c>
      <c r="C78" s="68" t="str">
        <f>VLOOKUP(B78,'Itens de Contrato'!B$5:J$873,2,0)</f>
        <v>LUMINÁRIA DE OBSTÁCULO C/MASTRO, FOTO-CÉLULA MOD. ASE-1 E LÂMPADA LED 1x9W</v>
      </c>
      <c r="D78" s="41">
        <v>1</v>
      </c>
      <c r="E78" s="42">
        <f>D78*('Itens de Contrato'!F78+'Itens de Contrato'!G78)</f>
        <v>50.1</v>
      </c>
      <c r="F78" s="44">
        <f t="shared" si="2"/>
        <v>1</v>
      </c>
      <c r="G78" s="44">
        <f>SUM('Medição 01'!G78,'Medição 02'!G78,'Medição 03'!G78,'Medição 04'!G78,'Medição 05'!G78,'Medição 06'!G78,'Medição 07'!G78,'Medição 08'!G78,'Medição 09'!G78,'Medição 10'!G78,'Medição 11'!G78,'Medição 12'!G78)</f>
        <v>0</v>
      </c>
      <c r="H78" s="46">
        <f t="shared" si="3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22" t="str">
        <f>'Itens de Contrato'!A79</f>
        <v>Instalações Elétricas - Eletrocalhas e Acessórios</v>
      </c>
      <c r="B79" s="22" t="str">
        <f>'Itens de Contrato'!B79</f>
        <v>1.6.1</v>
      </c>
      <c r="C79" s="68" t="str">
        <f>VLOOKUP(B79,'Itens de Contrato'!B$5:J$873,2,0)</f>
        <v xml:space="preserve">ELETROCALHA C/VIROLA "C" EM CHAPA DE AÇO PERFURADA, CH#18 MSG, Ref.: MAX.ELC-GE, NBR-10476, DIM.300x100mm, FAB. MAXTIL,CARMEHIL     </v>
      </c>
      <c r="D79" s="41">
        <v>6</v>
      </c>
      <c r="E79" s="42">
        <f>D79*('Itens de Contrato'!F79+'Itens de Contrato'!G79)</f>
        <v>1416.4480756363664</v>
      </c>
      <c r="F79" s="44">
        <f t="shared" si="2"/>
        <v>6</v>
      </c>
      <c r="G79" s="44">
        <f>SUM('Medição 01'!G79,'Medição 02'!G79,'Medição 03'!G79,'Medição 04'!G79,'Medição 05'!G79,'Medição 06'!G79,'Medição 07'!G79,'Medição 08'!G79,'Medição 09'!G79,'Medição 10'!G79,'Medição 11'!G79,'Medição 12'!G79)</f>
        <v>0</v>
      </c>
      <c r="H79" s="46">
        <f t="shared" si="3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22" t="str">
        <f>'Itens de Contrato'!A80</f>
        <v>Instalações Elétricas - Eletrocalhas e Acessórios</v>
      </c>
      <c r="B80" s="22" t="str">
        <f>'Itens de Contrato'!B80</f>
        <v>1.6.2</v>
      </c>
      <c r="C80" s="68" t="str">
        <f>VLOOKUP(B80,'Itens de Contrato'!B$5:J$873,2,0)</f>
        <v xml:space="preserve">TAMPA DE PRESSÃO C/REFORÇO EM CHAPA DE AÇO LISA, CH#20 MSG, Ref.: MAX.ET.PP-GE, NBR-10476, P/ELETROCALHA 300mm, FAB. MAXTIL,CARMEHIL     </v>
      </c>
      <c r="D80" s="41">
        <v>6</v>
      </c>
      <c r="E80" s="42">
        <f>D80*('Itens de Contrato'!F80+'Itens de Contrato'!G80)</f>
        <v>729.18237227066265</v>
      </c>
      <c r="F80" s="44">
        <f t="shared" si="2"/>
        <v>6</v>
      </c>
      <c r="G80" s="44">
        <f>SUM('Medição 01'!G80,'Medição 02'!G80,'Medição 03'!G80,'Medição 04'!G80,'Medição 05'!G80,'Medição 06'!G80,'Medição 07'!G80,'Medição 08'!G80,'Medição 09'!G80,'Medição 10'!G80,'Medição 11'!G80,'Medição 12'!G80)</f>
        <v>0</v>
      </c>
      <c r="H80" s="46">
        <f t="shared" si="3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22" t="str">
        <f>'Itens de Contrato'!A81</f>
        <v>Instalações Elétricas - Eletrocalhas e Acessórios</v>
      </c>
      <c r="B81" s="22" t="str">
        <f>'Itens de Contrato'!B81</f>
        <v>1.6.3</v>
      </c>
      <c r="C81" s="68" t="str">
        <f>VLOOKUP(B81,'Itens de Contrato'!B$5:J$873,2,0)</f>
        <v xml:space="preserve">CURVA HORIZONTAL 90o EM CHAPA DE AÇO LISA, CH#18 MSG, Ref.: MAX.EL.CH9JI-GE, NBR-10476, P/ELETROCALHA 300x100mm, FAB. MAXTIL,CARMEHIL     </v>
      </c>
      <c r="D81" s="41">
        <v>2</v>
      </c>
      <c r="E81" s="42">
        <f>D81*('Itens de Contrato'!F81+'Itens de Contrato'!G81)</f>
        <v>656.35914615978072</v>
      </c>
      <c r="F81" s="44">
        <f t="shared" si="2"/>
        <v>2</v>
      </c>
      <c r="G81" s="44">
        <f>SUM('Medição 01'!G81,'Medição 02'!G81,'Medição 03'!G81,'Medição 04'!G81,'Medição 05'!G81,'Medição 06'!G81,'Medição 07'!G81,'Medição 08'!G81,'Medição 09'!G81,'Medição 10'!G81,'Medição 11'!G81,'Medição 12'!G81)</f>
        <v>0</v>
      </c>
      <c r="H81" s="46">
        <f t="shared" si="3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22" t="str">
        <f>'Itens de Contrato'!A82</f>
        <v>Instalações Elétricas - Eletrocalhas e Acessórios</v>
      </c>
      <c r="B82" s="22" t="str">
        <f>'Itens de Contrato'!B82</f>
        <v>1.6.4</v>
      </c>
      <c r="C82" s="68" t="str">
        <f>VLOOKUP(B82,'Itens de Contrato'!B$5:J$873,2,0)</f>
        <v xml:space="preserve">CURVA DE INVERSÃO EM CHAPA DE AÇO LISA, CH#18 MSG, Ref.: MAX.EL.CE9JI-GF, NBR-6323, P/ELETROCALHA 300x100mm, FAB. MAXTIL,CARMEHIL     </v>
      </c>
      <c r="D82" s="41">
        <v>1</v>
      </c>
      <c r="E82" s="42">
        <f>D82*('Itens de Contrato'!F82+'Itens de Contrato'!G82)</f>
        <v>218.77706723794816</v>
      </c>
      <c r="F82" s="44">
        <f t="shared" si="2"/>
        <v>1</v>
      </c>
      <c r="G82" s="44">
        <f>SUM('Medição 01'!G82,'Medição 02'!G82,'Medição 03'!G82,'Medição 04'!G82,'Medição 05'!G82,'Medição 06'!G82,'Medição 07'!G82,'Medição 08'!G82,'Medição 09'!G82,'Medição 10'!G82,'Medição 11'!G82,'Medição 12'!G82)</f>
        <v>0</v>
      </c>
      <c r="H82" s="46">
        <f t="shared" si="3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22" t="str">
        <f>'Itens de Contrato'!A83</f>
        <v>Instalações Elétricas - Eletrocalhas e Acessórios</v>
      </c>
      <c r="B83" s="22" t="str">
        <f>'Itens de Contrato'!B83</f>
        <v>1.6.5</v>
      </c>
      <c r="C83" s="68" t="str">
        <f>VLOOKUP(B83,'Itens de Contrato'!B$5:J$873,2,0)</f>
        <v xml:space="preserve">TE HORIZONTAL 90o EM CHAPA DE AÇO LISA, CH#18 MSG, Ref.: MAX.EL.TRJI-GE, NBR-10476, P/ELETROCALHA 300x100mm, FAB. MAXTIL, CARMEHIL     </v>
      </c>
      <c r="D83" s="41">
        <v>1</v>
      </c>
      <c r="E83" s="42">
        <f>D83*('Itens de Contrato'!F83+'Itens de Contrato'!G83)</f>
        <v>218.77706723794816</v>
      </c>
      <c r="F83" s="44">
        <f t="shared" si="2"/>
        <v>1</v>
      </c>
      <c r="G83" s="44">
        <f>SUM('Medição 01'!G83,'Medição 02'!G83,'Medição 03'!G83,'Medição 04'!G83,'Medição 05'!G83,'Medição 06'!G83,'Medição 07'!G83,'Medição 08'!G83,'Medição 09'!G83,'Medição 10'!G83,'Medição 11'!G83,'Medição 12'!G83)</f>
        <v>0</v>
      </c>
      <c r="H83" s="46">
        <f t="shared" si="3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22" t="str">
        <f>'Itens de Contrato'!A84</f>
        <v>Instalações Elétricas - Eletrocalhas e Acessórios</v>
      </c>
      <c r="B84" s="22" t="str">
        <f>'Itens de Contrato'!B84</f>
        <v>1.6.6</v>
      </c>
      <c r="C84" s="68" t="str">
        <f>VLOOKUP(B84,'Itens de Contrato'!B$5:J$873,2,0)</f>
        <v xml:space="preserve">FLANGE P/PAINEL EM CHAPA DE AÇO LISA, CH#18 MSG, Ref.: MAX.E.ACO-GE, NBR-10476, P/ELETROCALHA 300x100mm, FAB. MAXTIL,CARMEHIL     </v>
      </c>
      <c r="D84" s="41">
        <v>1</v>
      </c>
      <c r="E84" s="42">
        <f>D84*('Itens de Contrato'!F84+'Itens de Contrato'!G84)</f>
        <v>32.359668394628173</v>
      </c>
      <c r="F84" s="44">
        <f t="shared" si="2"/>
        <v>1</v>
      </c>
      <c r="G84" s="44">
        <f>SUM('Medição 01'!G84,'Medição 02'!G84,'Medição 03'!G84,'Medição 04'!G84,'Medição 05'!G84,'Medição 06'!G84,'Medição 07'!G84,'Medição 08'!G84,'Medição 09'!G84,'Medição 10'!G84,'Medição 11'!G84,'Medição 12'!G84)</f>
        <v>0</v>
      </c>
      <c r="H84" s="46">
        <f t="shared" si="3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22" t="str">
        <f>'Itens de Contrato'!A85</f>
        <v>Instalações Elétricas - Eletrocalhas e Acessórios</v>
      </c>
      <c r="B85" s="22" t="str">
        <f>'Itens de Contrato'!B85</f>
        <v>1.6.7</v>
      </c>
      <c r="C85" s="68" t="str">
        <f>VLOOKUP(B85,'Itens de Contrato'!B$5:J$873,2,0)</f>
        <v xml:space="preserve">TALA DE JUNÇÃO SIMPLES P/ELETROCALHA, CURTA A=100mm, 08 FUROS, B=95mm, Ref.: MAX.E.JSC.100, NBR-10476, FAB. MAXTIL, CARMEHIL  </v>
      </c>
      <c r="D85" s="41">
        <v>22</v>
      </c>
      <c r="E85" s="42">
        <f>D85*('Itens de Contrato'!F85+'Itens de Contrato'!G85)</f>
        <v>195.49934377272768</v>
      </c>
      <c r="F85" s="44">
        <f t="shared" si="2"/>
        <v>22</v>
      </c>
      <c r="G85" s="44">
        <f>SUM('Medição 01'!G85,'Medição 02'!G85,'Medição 03'!G85,'Medição 04'!G85,'Medição 05'!G85,'Medição 06'!G85,'Medição 07'!G85,'Medição 08'!G85,'Medição 09'!G85,'Medição 10'!G85,'Medição 11'!G85,'Medição 12'!G85)</f>
        <v>0</v>
      </c>
      <c r="H85" s="46">
        <f t="shared" si="3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x14ac:dyDescent="0.25">
      <c r="A86" s="22" t="str">
        <f>'Itens de Contrato'!A86</f>
        <v>Instalações Elétricas - Eletrocalhas e Acessórios</v>
      </c>
      <c r="B86" s="22" t="str">
        <f>'Itens de Contrato'!B86</f>
        <v>1.6.8</v>
      </c>
      <c r="C86" s="68" t="str">
        <f>VLOOKUP(B86,'Itens de Contrato'!B$5:J$873,2,0)</f>
        <v>CHUMBADOR ROSCA INTERNA Ф1/4" x 31mm, Ref. MAX.ARS14, FAB. MAXTIL,CARMEHIL</v>
      </c>
      <c r="D86" s="41">
        <v>66</v>
      </c>
      <c r="E86" s="42">
        <f>D86*('Itens de Contrato'!F86+'Itens de Contrato'!G86)</f>
        <v>470.30502511363721</v>
      </c>
      <c r="F86" s="44">
        <f t="shared" si="2"/>
        <v>66</v>
      </c>
      <c r="G86" s="44">
        <f>SUM('Medição 01'!G86,'Medição 02'!G86,'Medição 03'!G86,'Medição 04'!G86,'Medição 05'!G86,'Medição 06'!G86,'Medição 07'!G86,'Medição 08'!G86,'Medição 09'!G86,'Medição 10'!G86,'Medição 11'!G86,'Medição 12'!G86)</f>
        <v>0</v>
      </c>
      <c r="H86" s="46">
        <f t="shared" si="3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22" t="str">
        <f>'Itens de Contrato'!A87</f>
        <v>Instalações Elétricas - Eletrocalhas e Acessórios</v>
      </c>
      <c r="B87" s="22" t="str">
        <f>'Itens de Contrato'!B87</f>
        <v>1.6.9</v>
      </c>
      <c r="C87" s="68" t="str">
        <f>VLOOKUP(B87,'Itens de Contrato'!B$5:J$873,2,0)</f>
        <v>VERGALHÃO (TIRANTE) AÇO GALVANIZADO, ROSCA TOTAL Ф 1/4", Ref. MAX.AF.BR.1/4, FAB. MAXTIL,CARMEHIL</v>
      </c>
      <c r="D87" s="41">
        <v>36</v>
      </c>
      <c r="E87" s="42">
        <f>D87*('Itens de Contrato'!F87+'Itens de Contrato'!G87)</f>
        <v>342.84481830743874</v>
      </c>
      <c r="F87" s="44">
        <f t="shared" si="2"/>
        <v>36</v>
      </c>
      <c r="G87" s="44">
        <f>SUM('Medição 01'!G87,'Medição 02'!G87,'Medição 03'!G87,'Medição 04'!G87,'Medição 05'!G87,'Medição 06'!G87,'Medição 07'!G87,'Medição 08'!G87,'Medição 09'!G87,'Medição 10'!G87,'Medição 11'!G87,'Medição 12'!G87)</f>
        <v>0</v>
      </c>
      <c r="H87" s="46">
        <f t="shared" si="3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x14ac:dyDescent="0.25">
      <c r="A88" s="22" t="str">
        <f>'Itens de Contrato'!A88</f>
        <v>Instalações Elétricas - Eletrocalhas e Acessórios</v>
      </c>
      <c r="B88" s="22" t="str">
        <f>'Itens de Contrato'!B88</f>
        <v>1.6.10</v>
      </c>
      <c r="C88" s="68" t="str">
        <f>VLOOKUP(B88,'Itens de Contrato'!B$5:J$873,2,0)</f>
        <v>PORCA SEXTAVADA Ref.AF.PS E ARRUELA LISA Ref.AF.AL Ф 1/4", FAB. MAXTIL,CARMEHIL</v>
      </c>
      <c r="D88" s="41">
        <v>132</v>
      </c>
      <c r="E88" s="42">
        <f>D88*('Itens de Contrato'!F88+'Itens de Contrato'!G88)</f>
        <v>51.641336090909206</v>
      </c>
      <c r="F88" s="44">
        <f t="shared" si="2"/>
        <v>132</v>
      </c>
      <c r="G88" s="44">
        <f>SUM('Medição 01'!G88,'Medição 02'!G88,'Medição 03'!G88,'Medição 04'!G88,'Medição 05'!G88,'Medição 06'!G88,'Medição 07'!G88,'Medição 08'!G88,'Medição 09'!G88,'Medição 10'!G88,'Medição 11'!G88,'Medição 12'!G88)</f>
        <v>0</v>
      </c>
      <c r="H88" s="46">
        <f t="shared" si="3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22" t="str">
        <f>'Itens de Contrato'!A89</f>
        <v>Instalações Elétricas - Eletrocalhas e Acessórios</v>
      </c>
      <c r="B89" s="22" t="str">
        <f>'Itens de Contrato'!B89</f>
        <v>1.6.11</v>
      </c>
      <c r="C89" s="68" t="str">
        <f>VLOOKUP(B89,'Itens de Contrato'!B$5:J$873,2,0)</f>
        <v>PARAFUSO CABEÇA LENTILHA AUTO-TRAVANTE, Ф1/4" x 1/2" C/PORCA e ARRUELA LISA , Ref. MAX.AF.PAT, FAB. MAXTIL,CARMEHIL</v>
      </c>
      <c r="D89" s="41">
        <v>180</v>
      </c>
      <c r="E89" s="42">
        <f>D89*('Itens de Contrato'!F89+'Itens de Contrato'!G89)</f>
        <v>171.42240915371937</v>
      </c>
      <c r="F89" s="44">
        <f t="shared" si="2"/>
        <v>180</v>
      </c>
      <c r="G89" s="44">
        <f>SUM('Medição 01'!G89,'Medição 02'!G89,'Medição 03'!G89,'Medição 04'!G89,'Medição 05'!G89,'Medição 06'!G89,'Medição 07'!G89,'Medição 08'!G89,'Medição 09'!G89,'Medição 10'!G89,'Medição 11'!G89,'Medição 12'!G89)</f>
        <v>0</v>
      </c>
      <c r="H89" s="46">
        <f t="shared" si="3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22" t="str">
        <f>'Itens de Contrato'!A90</f>
        <v>Instalações Elétricas - Eletrocalhas e Acessórios</v>
      </c>
      <c r="B90" s="22" t="str">
        <f>'Itens de Contrato'!B90</f>
        <v>1.6.12</v>
      </c>
      <c r="C90" s="68" t="str">
        <f>VLOOKUP(B90,'Itens de Contrato'!B$5:J$873,2,0)</f>
        <v xml:space="preserve">PERFILADO EM CHAPA DE AÇO PERFURADO, CH#16 MSG, Ref.: MAX.PPR-GE, NBR-10476, DIM.38x38mm, FAB. MAXTIL,CARMEHIL     </v>
      </c>
      <c r="D90" s="41">
        <v>57</v>
      </c>
      <c r="E90" s="42">
        <f>D90*('Itens de Contrato'!F90+'Itens de Contrato'!G90)</f>
        <v>3567.9468571900888</v>
      </c>
      <c r="F90" s="44">
        <f t="shared" si="2"/>
        <v>57</v>
      </c>
      <c r="G90" s="44">
        <f>SUM('Medição 01'!G90,'Medição 02'!G90,'Medição 03'!G90,'Medição 04'!G90,'Medição 05'!G90,'Medição 06'!G90,'Medição 07'!G90,'Medição 08'!G90,'Medição 09'!G90,'Medição 10'!G90,'Medição 11'!G90,'Medição 12'!G90)</f>
        <v>0</v>
      </c>
      <c r="H90" s="46">
        <f t="shared" si="3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x14ac:dyDescent="0.25">
      <c r="A91" s="22" t="str">
        <f>'Itens de Contrato'!A91</f>
        <v>Instalações Elétricas - Quadros - Infraestrutura</v>
      </c>
      <c r="B91" s="22" t="str">
        <f>'Itens de Contrato'!B91</f>
        <v>1.7.1</v>
      </c>
      <c r="C91" s="68" t="str">
        <f>VLOOKUP(B91,'Itens de Contrato'!B$5:J$873,2,0)</f>
        <v>ELETRODUTO PVC RÍGIDO ROSCÁVEL, CLASSE B, NBR-15465,  Ф 3/4" x 3,0m, FAB.TIGRE, AMANCO</v>
      </c>
      <c r="D91" s="41">
        <v>37</v>
      </c>
      <c r="E91" s="42">
        <f>D91*('Itens de Contrato'!F91+'Itens de Contrato'!G91)</f>
        <v>1382.3837960396033</v>
      </c>
      <c r="F91" s="44">
        <f t="shared" si="2"/>
        <v>37</v>
      </c>
      <c r="G91" s="44">
        <f>SUM('Medição 01'!G91,'Medição 02'!G91,'Medição 03'!G91,'Medição 04'!G91,'Medição 05'!G91,'Medição 06'!G91,'Medição 07'!G91,'Medição 08'!G91,'Medição 09'!G91,'Medição 10'!G91,'Medição 11'!G91,'Medição 12'!G91)</f>
        <v>0</v>
      </c>
      <c r="H91" s="46">
        <f t="shared" si="3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x14ac:dyDescent="0.25">
      <c r="A92" s="22" t="str">
        <f>'Itens de Contrato'!A92</f>
        <v>Instalações Elétricas - Quadros - Infraestrutura</v>
      </c>
      <c r="B92" s="22" t="str">
        <f>'Itens de Contrato'!B92</f>
        <v>1.7.2</v>
      </c>
      <c r="C92" s="68" t="str">
        <f>VLOOKUP(B92,'Itens de Contrato'!B$5:J$873,2,0)</f>
        <v>ELETRODUTO PVC RÍGIDO ROSCÁVEL, CLASSE B, NBR-15465,  Ф 1" x 3,0m, FAB.TIGRE, AMANCO</v>
      </c>
      <c r="D92" s="41">
        <v>80</v>
      </c>
      <c r="E92" s="42">
        <f>D92*('Itens de Contrato'!F92+'Itens de Contrato'!G92)</f>
        <v>4763.9691432782465</v>
      </c>
      <c r="F92" s="44">
        <f t="shared" si="2"/>
        <v>80</v>
      </c>
      <c r="G92" s="44">
        <f>SUM('Medição 01'!G92,'Medição 02'!G92,'Medição 03'!G92,'Medição 04'!G92,'Medição 05'!G92,'Medição 06'!G92,'Medição 07'!G92,'Medição 08'!G92,'Medição 09'!G92,'Medição 10'!G92,'Medição 11'!G92,'Medição 12'!G92)</f>
        <v>0</v>
      </c>
      <c r="H92" s="46">
        <f t="shared" si="3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22" t="str">
        <f>'Itens de Contrato'!A93</f>
        <v>Instalações Elétricas - Quadros - Infraestrutura</v>
      </c>
      <c r="B93" s="22" t="str">
        <f>'Itens de Contrato'!B93</f>
        <v>1.7.3</v>
      </c>
      <c r="C93" s="68" t="str">
        <f>VLOOKUP(B93,'Itens de Contrato'!B$5:J$873,2,0)</f>
        <v>ELETRODUTO PVC RÍGIDO ROSCÁVEL, CLASSE B, NBR-15465,  Ф 1.1/4" x 3,0m, FAB.TIGRE, AMANCO</v>
      </c>
      <c r="D93" s="41">
        <v>127</v>
      </c>
      <c r="E93" s="42">
        <f>D93*('Itens de Contrato'!F93+'Itens de Contrato'!G93)</f>
        <v>11778.947240090591</v>
      </c>
      <c r="F93" s="44">
        <f t="shared" si="2"/>
        <v>127</v>
      </c>
      <c r="G93" s="44">
        <f>SUM('Medição 01'!G93,'Medição 02'!G93,'Medição 03'!G93,'Medição 04'!G93,'Medição 05'!G93,'Medição 06'!G93,'Medição 07'!G93,'Medição 08'!G93,'Medição 09'!G93,'Medição 10'!G93,'Medição 11'!G93,'Medição 12'!G93)</f>
        <v>0</v>
      </c>
      <c r="H93" s="46">
        <f t="shared" si="3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22" t="str">
        <f>'Itens de Contrato'!A94</f>
        <v>Instalações Elétricas - Quadros - Infraestrutura</v>
      </c>
      <c r="B94" s="22" t="str">
        <f>'Itens de Contrato'!B94</f>
        <v>1.7.4</v>
      </c>
      <c r="C94" s="68" t="str">
        <f>VLOOKUP(B94,'Itens de Contrato'!B$5:J$873,2,0)</f>
        <v>ELETRODUTO PVC RÍGIDO ROSCÁVEL, CLASSE B, NBR-15465,  Ф 1.1/2" x 3,0m, FAB.TIGRE, AMANCO</v>
      </c>
      <c r="D94" s="41">
        <v>21</v>
      </c>
      <c r="E94" s="42">
        <f>D94*('Itens de Contrato'!F94+'Itens de Contrato'!G94)</f>
        <v>2352.044665493429</v>
      </c>
      <c r="F94" s="44">
        <f t="shared" si="2"/>
        <v>21</v>
      </c>
      <c r="G94" s="44">
        <f>SUM('Medição 01'!G94,'Medição 02'!G94,'Medição 03'!G94,'Medição 04'!G94,'Medição 05'!G94,'Medição 06'!G94,'Medição 07'!G94,'Medição 08'!G94,'Medição 09'!G94,'Medição 10'!G94,'Medição 11'!G94,'Medição 12'!G94)</f>
        <v>0</v>
      </c>
      <c r="H94" s="46">
        <f t="shared" si="3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x14ac:dyDescent="0.25">
      <c r="A95" s="22" t="str">
        <f>'Itens de Contrato'!A95</f>
        <v>Instalações Elétricas - Quadros - Infraestrutura</v>
      </c>
      <c r="B95" s="22" t="str">
        <f>'Itens de Contrato'!B95</f>
        <v>1.7.5</v>
      </c>
      <c r="C95" s="68" t="str">
        <f>VLOOKUP(B95,'Itens de Contrato'!B$5:J$873,2,0)</f>
        <v>ELETRODUTO PVC RÍGIDO ROSCÁVEL, CLASSE B, NBR-15465,  Ф 2" x 3,0m, FAB.TIGRE, AMANCO</v>
      </c>
      <c r="D95" s="41">
        <v>9</v>
      </c>
      <c r="E95" s="42">
        <f>D95*('Itens de Contrato'!F95+'Itens de Contrato'!G95)</f>
        <v>1286.5709969591103</v>
      </c>
      <c r="F95" s="44">
        <f t="shared" si="2"/>
        <v>9</v>
      </c>
      <c r="G95" s="44">
        <f>SUM('Medição 01'!G95,'Medição 02'!G95,'Medição 03'!G95,'Medição 04'!G95,'Medição 05'!G95,'Medição 06'!G95,'Medição 07'!G95,'Medição 08'!G95,'Medição 09'!G95,'Medição 10'!G95,'Medição 11'!G95,'Medição 12'!G95)</f>
        <v>0</v>
      </c>
      <c r="H95" s="46">
        <f t="shared" si="3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x14ac:dyDescent="0.25">
      <c r="A96" s="22" t="str">
        <f>'Itens de Contrato'!A96</f>
        <v>Instalações Elétricas - Quadros - Infraestrutura</v>
      </c>
      <c r="B96" s="22" t="str">
        <f>'Itens de Contrato'!B96</f>
        <v>1.7.6</v>
      </c>
      <c r="C96" s="68" t="str">
        <f>VLOOKUP(B96,'Itens de Contrato'!B$5:J$873,2,0)</f>
        <v>ELETRODUTO PVC RÍGIDO ROSCÁVEL, CLASSE B, NBR-15465,  Ф 4" x 3,0m, FAB.TIGRE, AMANCO</v>
      </c>
      <c r="D96" s="41">
        <v>16</v>
      </c>
      <c r="E96" s="42">
        <f>D96*('Itens de Contrato'!F96+'Itens de Contrato'!G96)</f>
        <v>6541.6830159834863</v>
      </c>
      <c r="F96" s="44">
        <f t="shared" si="2"/>
        <v>16</v>
      </c>
      <c r="G96" s="44">
        <f>SUM('Medição 01'!G96,'Medição 02'!G96,'Medição 03'!G96,'Medição 04'!G96,'Medição 05'!G96,'Medição 06'!G96,'Medição 07'!G96,'Medição 08'!G96,'Medição 09'!G96,'Medição 10'!G96,'Medição 11'!G96,'Medição 12'!G96)</f>
        <v>0</v>
      </c>
      <c r="H96" s="46">
        <f t="shared" si="3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x14ac:dyDescent="0.25">
      <c r="A97" s="22" t="str">
        <f>'Itens de Contrato'!A97</f>
        <v>Instalações Elétricas - Quadros - Infraestrutura</v>
      </c>
      <c r="B97" s="22" t="str">
        <f>'Itens de Contrato'!B97</f>
        <v>1.7.7</v>
      </c>
      <c r="C97" s="68" t="str">
        <f>VLOOKUP(B97,'Itens de Contrato'!B$5:J$873,2,0)</f>
        <v>CURVA 90o P/ELETRODUTO PVC RÍGIDO, ROSCA Ф 3/4", FAB.TIGRE, AMANCO</v>
      </c>
      <c r="D97" s="41">
        <v>10</v>
      </c>
      <c r="E97" s="42">
        <f>D97*('Itens de Contrato'!F97+'Itens de Contrato'!G97)</f>
        <v>84.671671188016703</v>
      </c>
      <c r="F97" s="44">
        <f t="shared" si="2"/>
        <v>10</v>
      </c>
      <c r="G97" s="44">
        <f>SUM('Medição 01'!G97,'Medição 02'!G97,'Medição 03'!G97,'Medição 04'!G97,'Medição 05'!G97,'Medição 06'!G97,'Medição 07'!G97,'Medição 08'!G97,'Medição 09'!G97,'Medição 10'!G97,'Medição 11'!G97,'Medição 12'!G97)</f>
        <v>0</v>
      </c>
      <c r="H97" s="46">
        <f t="shared" si="3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x14ac:dyDescent="0.25">
      <c r="A98" s="22" t="str">
        <f>'Itens de Contrato'!A98</f>
        <v>Instalações Elétricas - Quadros - Infraestrutura</v>
      </c>
      <c r="B98" s="22" t="str">
        <f>'Itens de Contrato'!B98</f>
        <v>1.7.8</v>
      </c>
      <c r="C98" s="68" t="str">
        <f>VLOOKUP(B98,'Itens de Contrato'!B$5:J$873,2,0)</f>
        <v>CURVA 90o P/ELETRODUTO PVC RÍGIDO, ROSCA Ф 1", FAB.TIGRE, AMANCO</v>
      </c>
      <c r="D98" s="41">
        <v>52</v>
      </c>
      <c r="E98" s="42">
        <f>D98*('Itens de Contrato'!F98+'Itens de Contrato'!G98)</f>
        <v>627.74403352066258</v>
      </c>
      <c r="F98" s="44">
        <f t="shared" si="2"/>
        <v>52</v>
      </c>
      <c r="G98" s="44">
        <f>SUM('Medição 01'!G98,'Medição 02'!G98,'Medição 03'!G98,'Medição 04'!G98,'Medição 05'!G98,'Medição 06'!G98,'Medição 07'!G98,'Medição 08'!G98,'Medição 09'!G98,'Medição 10'!G98,'Medição 11'!G98,'Medição 12'!G98)</f>
        <v>0</v>
      </c>
      <c r="H98" s="46">
        <f t="shared" si="3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x14ac:dyDescent="0.25">
      <c r="A99" s="22" t="str">
        <f>'Itens de Contrato'!A99</f>
        <v>Instalações Elétricas - Quadros - Infraestrutura</v>
      </c>
      <c r="B99" s="22" t="str">
        <f>'Itens de Contrato'!B99</f>
        <v>1.7.9</v>
      </c>
      <c r="C99" s="68" t="str">
        <f>VLOOKUP(B99,'Itens de Contrato'!B$5:J$873,2,0)</f>
        <v>CURVA 90o P/ELETRODUTO PVC RÍGIDO, ROSCA Ф 1.1/4", FAB.TIGRE, AMANCO</v>
      </c>
      <c r="D99" s="41">
        <v>113</v>
      </c>
      <c r="E99" s="42">
        <f>D99*('Itens de Contrato'!F99+'Itens de Contrato'!G99)</f>
        <v>2544.7958438885753</v>
      </c>
      <c r="F99" s="44">
        <f t="shared" si="2"/>
        <v>113</v>
      </c>
      <c r="G99" s="44">
        <f>SUM('Medição 01'!G99,'Medição 02'!G99,'Medição 03'!G99,'Medição 04'!G99,'Medição 05'!G99,'Medição 06'!G99,'Medição 07'!G99,'Medição 08'!G99,'Medição 09'!G99,'Medição 10'!G99,'Medição 11'!G99,'Medição 12'!G99)</f>
        <v>0</v>
      </c>
      <c r="H99" s="46">
        <f t="shared" si="3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x14ac:dyDescent="0.25">
      <c r="A100" s="22" t="str">
        <f>'Itens de Contrato'!A100</f>
        <v>Instalações Elétricas - Quadros - Infraestrutura</v>
      </c>
      <c r="B100" s="22" t="str">
        <f>'Itens de Contrato'!B100</f>
        <v>1.7.10</v>
      </c>
      <c r="C100" s="68" t="str">
        <f>VLOOKUP(B100,'Itens de Contrato'!B$5:J$873,2,0)</f>
        <v>CURVA 90o P/ELETRODUTO PVC RÍGIDO, ROSCA Ф 1.1/2", FAB.TIGRE, AMANCO</v>
      </c>
      <c r="D100" s="41">
        <v>15</v>
      </c>
      <c r="E100" s="42">
        <f>D100*('Itens de Contrato'!F100+'Itens de Contrato'!G100)</f>
        <v>360.59317425517634</v>
      </c>
      <c r="F100" s="44">
        <f t="shared" si="2"/>
        <v>15</v>
      </c>
      <c r="G100" s="44">
        <f>SUM('Medição 01'!G100,'Medição 02'!G100,'Medição 03'!G100,'Medição 04'!G100,'Medição 05'!G100,'Medição 06'!G100,'Medição 07'!G100,'Medição 08'!G100,'Medição 09'!G100,'Medição 10'!G100,'Medição 11'!G100,'Medição 12'!G100)</f>
        <v>0</v>
      </c>
      <c r="H100" s="46">
        <f t="shared" si="3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x14ac:dyDescent="0.25">
      <c r="A101" s="22" t="str">
        <f>'Itens de Contrato'!A101</f>
        <v>Instalações Elétricas - Quadros - Infraestrutura</v>
      </c>
      <c r="B101" s="22" t="str">
        <f>'Itens de Contrato'!B101</f>
        <v>1.7.11</v>
      </c>
      <c r="C101" s="68" t="str">
        <f>VLOOKUP(B101,'Itens de Contrato'!B$5:J$873,2,0)</f>
        <v>CURVA 90o P/ELETRODUTO PVC RÍGIDO, ROSCA Ф 2", FAB.TIGRE, AMANCO</v>
      </c>
      <c r="D101" s="41">
        <v>8</v>
      </c>
      <c r="E101" s="42">
        <f>D101*('Itens de Contrato'!F101+'Itens de Contrato'!G101)</f>
        <v>246.65109317082695</v>
      </c>
      <c r="F101" s="44">
        <f t="shared" si="2"/>
        <v>8</v>
      </c>
      <c r="G101" s="44">
        <f>SUM('Medição 01'!G101,'Medição 02'!G101,'Medição 03'!G101,'Medição 04'!G101,'Medição 05'!G101,'Medição 06'!G101,'Medição 07'!G101,'Medição 08'!G101,'Medição 09'!G101,'Medição 10'!G101,'Medição 11'!G101,'Medição 12'!G101)</f>
        <v>0</v>
      </c>
      <c r="H101" s="46">
        <f t="shared" si="3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x14ac:dyDescent="0.25">
      <c r="A102" s="22" t="str">
        <f>'Itens de Contrato'!A102</f>
        <v>Instalações Elétricas - Quadros - Infraestrutura</v>
      </c>
      <c r="B102" s="22" t="str">
        <f>'Itens de Contrato'!B102</f>
        <v>1.7.12</v>
      </c>
      <c r="C102" s="68" t="str">
        <f>VLOOKUP(B102,'Itens de Contrato'!B$5:J$873,2,0)</f>
        <v>CURVA 90o P/ELETRODUTO PVC RÍGIDO, ROSCA Ф 4", FAB.TIGRE, AMANCO</v>
      </c>
      <c r="D102" s="41">
        <v>7</v>
      </c>
      <c r="E102" s="42">
        <f>D102*('Itens de Contrato'!F102+'Itens de Contrato'!G102)</f>
        <v>1848.5250987086813</v>
      </c>
      <c r="F102" s="44">
        <f t="shared" si="2"/>
        <v>7</v>
      </c>
      <c r="G102" s="44">
        <f>SUM('Medição 01'!G102,'Medição 02'!G102,'Medição 03'!G102,'Medição 04'!G102,'Medição 05'!G102,'Medição 06'!G102,'Medição 07'!G102,'Medição 08'!G102,'Medição 09'!G102,'Medição 10'!G102,'Medição 11'!G102,'Medição 12'!G102)</f>
        <v>0</v>
      </c>
      <c r="H102" s="46">
        <f t="shared" si="3"/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x14ac:dyDescent="0.25">
      <c r="A103" s="22" t="str">
        <f>'Itens de Contrato'!A103</f>
        <v>Instalações Elétricas - Quadros - Infraestrutura</v>
      </c>
      <c r="B103" s="22" t="str">
        <f>'Itens de Contrato'!B103</f>
        <v>1.7.13</v>
      </c>
      <c r="C103" s="68" t="str">
        <f>VLOOKUP(B103,'Itens de Contrato'!B$5:J$873,2,0)</f>
        <v>LUVA P/ELETRODUTO PVC RÍGIDO, ROSCA Ф 3/4", FAB.TIGRE, AMANCO</v>
      </c>
      <c r="D103" s="41">
        <v>47</v>
      </c>
      <c r="E103" s="42">
        <f>D103*('Itens de Contrato'!F103+'Itens de Contrato'!G103)</f>
        <v>211.45562240254867</v>
      </c>
      <c r="F103" s="44">
        <f t="shared" si="2"/>
        <v>47</v>
      </c>
      <c r="G103" s="44">
        <f>SUM('Medição 01'!G103,'Medição 02'!G103,'Medição 03'!G103,'Medição 04'!G103,'Medição 05'!G103,'Medição 06'!G103,'Medição 07'!G103,'Medição 08'!G103,'Medição 09'!G103,'Medição 10'!G103,'Medição 11'!G103,'Medição 12'!G103)</f>
        <v>0</v>
      </c>
      <c r="H103" s="46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x14ac:dyDescent="0.25">
      <c r="A104" s="22" t="str">
        <f>'Itens de Contrato'!A104</f>
        <v>Instalações Elétricas - Quadros - Infraestrutura</v>
      </c>
      <c r="B104" s="22" t="str">
        <f>'Itens de Contrato'!B104</f>
        <v>1.7.14</v>
      </c>
      <c r="C104" s="68" t="str">
        <f>VLOOKUP(B104,'Itens de Contrato'!B$5:J$873,2,0)</f>
        <v>LUVA P/ELETRODUTO PVC RÍGIDO, ROSCA Ф 1", FAB.TIGRE, AMANCO</v>
      </c>
      <c r="D104" s="41">
        <v>132</v>
      </c>
      <c r="E104" s="42">
        <f>D104*('Itens de Contrato'!F104+'Itens de Contrato'!G104)</f>
        <v>955.36471768182003</v>
      </c>
      <c r="F104" s="44">
        <f t="shared" si="2"/>
        <v>132</v>
      </c>
      <c r="G104" s="44">
        <f>SUM('Medição 01'!G104,'Medição 02'!G104,'Medição 03'!G104,'Medição 04'!G104,'Medição 05'!G104,'Medição 06'!G104,'Medição 07'!G104,'Medição 08'!G104,'Medição 09'!G104,'Medição 10'!G104,'Medição 11'!G104,'Medição 12'!G104)</f>
        <v>0</v>
      </c>
      <c r="H104" s="46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x14ac:dyDescent="0.25">
      <c r="A105" s="22" t="str">
        <f>'Itens de Contrato'!A105</f>
        <v>Instalações Elétricas - Quadros - Infraestrutura</v>
      </c>
      <c r="B105" s="22" t="str">
        <f>'Itens de Contrato'!B105</f>
        <v>1.7.15</v>
      </c>
      <c r="C105" s="68" t="str">
        <f>VLOOKUP(B105,'Itens de Contrato'!B$5:J$873,2,0)</f>
        <v>LUVA P/ELETRODUTO PVC RÍGIDO, ROSCA Ф 1.1/4", FAB.TIGRE, AMANCO</v>
      </c>
      <c r="D105" s="41">
        <v>240</v>
      </c>
      <c r="E105" s="42">
        <f>D105*('Itens de Contrato'!F105+'Itens de Contrato'!G105)</f>
        <v>1869.2688198163673</v>
      </c>
      <c r="F105" s="44">
        <f t="shared" si="2"/>
        <v>240</v>
      </c>
      <c r="G105" s="44">
        <f>SUM('Medição 01'!G105,'Medição 02'!G105,'Medição 03'!G105,'Medição 04'!G105,'Medição 05'!G105,'Medição 06'!G105,'Medição 07'!G105,'Medição 08'!G105,'Medição 09'!G105,'Medição 10'!G105,'Medição 11'!G105,'Medição 12'!G105)</f>
        <v>0</v>
      </c>
      <c r="H105" s="46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x14ac:dyDescent="0.25">
      <c r="A106" s="22" t="str">
        <f>'Itens de Contrato'!A106</f>
        <v>Instalações Elétricas - Quadros - Infraestrutura</v>
      </c>
      <c r="B106" s="22" t="str">
        <f>'Itens de Contrato'!B106</f>
        <v>1.7.16</v>
      </c>
      <c r="C106" s="68" t="str">
        <f>VLOOKUP(B106,'Itens de Contrato'!B$5:J$873,2,0)</f>
        <v>LUVA P/ELETRODUTO PVC RÍGIDO, ROSCA Ф 1.1/2", FAB.TIGRE, AMANCO</v>
      </c>
      <c r="D106" s="41">
        <v>36</v>
      </c>
      <c r="E106" s="42">
        <f>D106*('Itens de Contrato'!F106+'Itens de Contrato'!G106)</f>
        <v>253.16796151881869</v>
      </c>
      <c r="F106" s="44">
        <f t="shared" si="2"/>
        <v>36</v>
      </c>
      <c r="G106" s="44">
        <f>SUM('Medição 01'!G106,'Medição 02'!G106,'Medição 03'!G106,'Medição 04'!G106,'Medição 05'!G106,'Medição 06'!G106,'Medição 07'!G106,'Medição 08'!G106,'Medição 09'!G106,'Medição 10'!G106,'Medição 11'!G106,'Medição 12'!G106)</f>
        <v>0</v>
      </c>
      <c r="H106" s="46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x14ac:dyDescent="0.25">
      <c r="A107" s="22" t="str">
        <f>'Itens de Contrato'!A107</f>
        <v>Instalações Elétricas - Quadros - Infraestrutura</v>
      </c>
      <c r="B107" s="22" t="str">
        <f>'Itens de Contrato'!B107</f>
        <v>1.7.17</v>
      </c>
      <c r="C107" s="68" t="str">
        <f>VLOOKUP(B107,'Itens de Contrato'!B$5:J$873,2,0)</f>
        <v>LUVA P/ELETRODUTO PVC RÍGIDO, ROSCA Ф 2", FAB.TIGRE, AMANCO</v>
      </c>
      <c r="D107" s="41">
        <v>17</v>
      </c>
      <c r="E107" s="42">
        <f>D107*('Itens de Contrato'!F107+'Itens de Contrato'!G107)</f>
        <v>330.37360330815972</v>
      </c>
      <c r="F107" s="44">
        <f t="shared" si="2"/>
        <v>17</v>
      </c>
      <c r="G107" s="44">
        <f>SUM('Medição 01'!G107,'Medição 02'!G107,'Medição 03'!G107,'Medição 04'!G107,'Medição 05'!G107,'Medição 06'!G107,'Medição 07'!G107,'Medição 08'!G107,'Medição 09'!G107,'Medição 10'!G107,'Medição 11'!G107,'Medição 12'!G107)</f>
        <v>0</v>
      </c>
      <c r="H107" s="46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x14ac:dyDescent="0.25">
      <c r="A108" s="22" t="str">
        <f>'Itens de Contrato'!A108</f>
        <v>Instalações Elétricas - Quadros - Infraestrutura</v>
      </c>
      <c r="B108" s="22" t="str">
        <f>'Itens de Contrato'!B108</f>
        <v>1.7.18</v>
      </c>
      <c r="C108" s="68" t="str">
        <f>VLOOKUP(B108,'Itens de Contrato'!B$5:J$873,2,0)</f>
        <v>LUVA P/ELETRODUTO PVC RÍGIDO, ROSCA Ф 4", FAB.TIGRE, AMANCO</v>
      </c>
      <c r="D108" s="41">
        <v>23</v>
      </c>
      <c r="E108" s="42">
        <f>D108*('Itens de Contrato'!F108+'Itens de Contrato'!G108)</f>
        <v>1325.2932929910494</v>
      </c>
      <c r="F108" s="44">
        <f t="shared" si="2"/>
        <v>23</v>
      </c>
      <c r="G108" s="44">
        <f>SUM('Medição 01'!G108,'Medição 02'!G108,'Medição 03'!G108,'Medição 04'!G108,'Medição 05'!G108,'Medição 06'!G108,'Medição 07'!G108,'Medição 08'!G108,'Medição 09'!G108,'Medição 10'!G108,'Medição 11'!G108,'Medição 12'!G108)</f>
        <v>0</v>
      </c>
      <c r="H108" s="46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x14ac:dyDescent="0.25">
      <c r="A109" s="22" t="str">
        <f>'Itens de Contrato'!A109</f>
        <v>Instalações Elétricas - Quadros - Infraestrutura</v>
      </c>
      <c r="B109" s="22" t="str">
        <f>'Itens de Contrato'!B109</f>
        <v>1.7.19</v>
      </c>
      <c r="C109" s="68" t="str">
        <f>VLOOKUP(B109,'Itens de Contrato'!B$5:J$873,2,0)</f>
        <v>BUCHA E ARRUELA EM LIGA DE ALUMINIO SILÍCIO Ф 3/4", FAB. WETZEL, TRAMONTINA</v>
      </c>
      <c r="D109" s="41">
        <v>32</v>
      </c>
      <c r="E109" s="42">
        <f>D109*('Itens de Contrato'!F109+'Itens de Contrato'!G109)</f>
        <v>194.94045485399491</v>
      </c>
      <c r="F109" s="44">
        <f t="shared" si="2"/>
        <v>32</v>
      </c>
      <c r="G109" s="44">
        <f>SUM('Medição 01'!G109,'Medição 02'!G109,'Medição 03'!G109,'Medição 04'!G109,'Medição 05'!G109,'Medição 06'!G109,'Medição 07'!G109,'Medição 08'!G109,'Medição 09'!G109,'Medição 10'!G109,'Medição 11'!G109,'Medição 12'!G109)</f>
        <v>0</v>
      </c>
      <c r="H109" s="46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x14ac:dyDescent="0.25">
      <c r="A110" s="22" t="str">
        <f>'Itens de Contrato'!A110</f>
        <v>Instalações Elétricas - Quadros - Infraestrutura</v>
      </c>
      <c r="B110" s="22" t="str">
        <f>'Itens de Contrato'!B110</f>
        <v>1.7.20</v>
      </c>
      <c r="C110" s="68" t="str">
        <f>VLOOKUP(B110,'Itens de Contrato'!B$5:J$873,2,0)</f>
        <v>BUCHA E ARRUELA EM LIGA DE ALUMINIO SILÍCIO Ф 1", FAB. WETZEL, TRAMONTINA</v>
      </c>
      <c r="D110" s="41">
        <v>84</v>
      </c>
      <c r="E110" s="42">
        <f>D110*('Itens de Contrato'!F110+'Itens de Contrato'!G110)</f>
        <v>687.76870339256322</v>
      </c>
      <c r="F110" s="44">
        <f t="shared" si="2"/>
        <v>84</v>
      </c>
      <c r="G110" s="44">
        <f>SUM('Medição 01'!G110,'Medição 02'!G110,'Medição 03'!G110,'Medição 04'!G110,'Medição 05'!G110,'Medição 06'!G110,'Medição 07'!G110,'Medição 08'!G110,'Medição 09'!G110,'Medição 10'!G110,'Medição 11'!G110,'Medição 12'!G110)</f>
        <v>0</v>
      </c>
      <c r="H110" s="46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x14ac:dyDescent="0.25">
      <c r="A111" s="22" t="str">
        <f>'Itens de Contrato'!A111</f>
        <v>Instalações Elétricas - Quadros - Infraestrutura</v>
      </c>
      <c r="B111" s="22" t="str">
        <f>'Itens de Contrato'!B111</f>
        <v>1.7.21</v>
      </c>
      <c r="C111" s="68" t="str">
        <f>VLOOKUP(B111,'Itens de Contrato'!B$5:J$873,2,0)</f>
        <v>BUCHA E ARRUELA EM LIGA DE ALUMINIO SILÍCIO Ф 1.1/4", FAB. WETZEL, TRAMONTINA</v>
      </c>
      <c r="D111" s="41">
        <v>93</v>
      </c>
      <c r="E111" s="42">
        <f>D111*('Itens de Contrato'!F111+'Itens de Contrato'!G111)</f>
        <v>1257.329536379277</v>
      </c>
      <c r="F111" s="44">
        <f t="shared" si="2"/>
        <v>93</v>
      </c>
      <c r="G111" s="44">
        <f>SUM('Medição 01'!G111,'Medição 02'!G111,'Medição 03'!G111,'Medição 04'!G111,'Medição 05'!G111,'Medição 06'!G111,'Medição 07'!G111,'Medição 08'!G111,'Medição 09'!G111,'Medição 10'!G111,'Medição 11'!G111,'Medição 12'!G111)</f>
        <v>0</v>
      </c>
      <c r="H111" s="46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x14ac:dyDescent="0.25">
      <c r="A112" s="22" t="str">
        <f>'Itens de Contrato'!A112</f>
        <v>Instalações Elétricas - Quadros - Infraestrutura</v>
      </c>
      <c r="B112" s="22" t="str">
        <f>'Itens de Contrato'!B112</f>
        <v>1.7.22</v>
      </c>
      <c r="C112" s="68" t="str">
        <f>VLOOKUP(B112,'Itens de Contrato'!B$5:J$873,2,0)</f>
        <v>BUCHA E ARRUELA EM LIGA DE ALUMINIO SILÍCIO Ф 1.1/2", FAB. WETZEL, TRAMONTINA</v>
      </c>
      <c r="D112" s="41">
        <v>29</v>
      </c>
      <c r="E112" s="42">
        <f>D112*('Itens de Contrato'!F112+'Itens de Contrato'!G112)</f>
        <v>461.00597322284023</v>
      </c>
      <c r="F112" s="44">
        <f t="shared" si="2"/>
        <v>29</v>
      </c>
      <c r="G112" s="44">
        <f>SUM('Medição 01'!G112,'Medição 02'!G112,'Medição 03'!G112,'Medição 04'!G112,'Medição 05'!G112,'Medição 06'!G112,'Medição 07'!G112,'Medição 08'!G112,'Medição 09'!G112,'Medição 10'!G112,'Medição 11'!G112,'Medição 12'!G112)</f>
        <v>0</v>
      </c>
      <c r="H112" s="46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x14ac:dyDescent="0.25">
      <c r="A113" s="22" t="str">
        <f>'Itens de Contrato'!A113</f>
        <v>Instalações Elétricas - Quadros - Infraestrutura</v>
      </c>
      <c r="B113" s="22" t="str">
        <f>'Itens de Contrato'!B113</f>
        <v>1.7.23</v>
      </c>
      <c r="C113" s="68" t="str">
        <f>VLOOKUP(B113,'Itens de Contrato'!B$5:J$873,2,0)</f>
        <v>BUCHA E ARRUELA EM LIGA DE ALUMINIO SILÍCIO Ф 2", FAB. WETZEL, TRAMONTINA</v>
      </c>
      <c r="D113" s="41">
        <v>23</v>
      </c>
      <c r="E113" s="42">
        <f>D113*('Itens de Contrato'!F113+'Itens de Contrato'!G113)</f>
        <v>659.49259269616107</v>
      </c>
      <c r="F113" s="44">
        <f t="shared" si="2"/>
        <v>23</v>
      </c>
      <c r="G113" s="44">
        <f>SUM('Medição 01'!G113,'Medição 02'!G113,'Medição 03'!G113,'Medição 04'!G113,'Medição 05'!G113,'Medição 06'!G113,'Medição 07'!G113,'Medição 08'!G113,'Medição 09'!G113,'Medição 10'!G113,'Medição 11'!G113,'Medição 12'!G113)</f>
        <v>0</v>
      </c>
      <c r="H113" s="46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x14ac:dyDescent="0.25">
      <c r="A114" s="22" t="str">
        <f>'Itens de Contrato'!A114</f>
        <v>Instalações Elétricas - Quadros - Infraestrutura</v>
      </c>
      <c r="B114" s="22" t="str">
        <f>'Itens de Contrato'!B114</f>
        <v>1.7.24</v>
      </c>
      <c r="C114" s="68" t="str">
        <f>VLOOKUP(B114,'Itens de Contrato'!B$5:J$873,2,0)</f>
        <v>BUCHA E ARRUELA EM LIGA DE ALUMINIO SILÍCIO Ф 4", FAB. WETZEL, TRAMONTINA</v>
      </c>
      <c r="D114" s="41">
        <v>12</v>
      </c>
      <c r="E114" s="42">
        <f>D114*('Itens de Contrato'!F114+'Itens de Contrato'!G114)</f>
        <v>966.43071827272922</v>
      </c>
      <c r="F114" s="44">
        <f t="shared" si="2"/>
        <v>12</v>
      </c>
      <c r="G114" s="44">
        <f>SUM('Medição 01'!G114,'Medição 02'!G114,'Medição 03'!G114,'Medição 04'!G114,'Medição 05'!G114,'Medição 06'!G114,'Medição 07'!G114,'Medição 08'!G114,'Medição 09'!G114,'Medição 10'!G114,'Medição 11'!G114,'Medição 12'!G114)</f>
        <v>0</v>
      </c>
      <c r="H114" s="46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x14ac:dyDescent="0.25">
      <c r="A115" s="22" t="str">
        <f>'Itens de Contrato'!A115</f>
        <v>Instalações Elétricas - Quadros - Infraestrutura</v>
      </c>
      <c r="B115" s="22" t="str">
        <f>'Itens de Contrato'!B115</f>
        <v>1.7.25</v>
      </c>
      <c r="C115" s="68" t="str">
        <f>VLOOKUP(B115,'Itens de Contrato'!B$5:J$873,2,0)</f>
        <v>ARAME GALVANIZADO BITOLA 16BWG - GERDAU</v>
      </c>
      <c r="D115" s="41">
        <v>6</v>
      </c>
      <c r="E115" s="42">
        <f>D115*('Itens de Contrato'!F115+'Itens de Contrato'!G115)</f>
        <v>434.25668985537288</v>
      </c>
      <c r="F115" s="44">
        <f t="shared" si="2"/>
        <v>6</v>
      </c>
      <c r="G115" s="44">
        <f>SUM('Medição 01'!G115,'Medição 02'!G115,'Medição 03'!G115,'Medição 04'!G115,'Medição 05'!G115,'Medição 06'!G115,'Medição 07'!G115,'Medição 08'!G115,'Medição 09'!G115,'Medição 10'!G115,'Medição 11'!G115,'Medição 12'!G115)</f>
        <v>0</v>
      </c>
      <c r="H115" s="46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x14ac:dyDescent="0.25">
      <c r="A116" s="22" t="str">
        <f>'Itens de Contrato'!A116</f>
        <v>Instalações Elétricas - Quadros - Infraestrutura</v>
      </c>
      <c r="B116" s="22" t="str">
        <f>'Itens de Contrato'!B116</f>
        <v>1.7.26</v>
      </c>
      <c r="C116" s="68" t="str">
        <f>VLOOKUP(B116,'Itens de Contrato'!B$5:J$873,2,0)</f>
        <v>CHUMBADOR ROSCA INTERNA Ф1/4" x 31mm, Ref. MAX.ARS14, FAB. MAXTIL,CARMEHIL</v>
      </c>
      <c r="D116" s="41">
        <v>439</v>
      </c>
      <c r="E116" s="42">
        <f>D116*('Itens de Contrato'!F116+'Itens de Contrato'!G116)</f>
        <v>3128.2410003770719</v>
      </c>
      <c r="F116" s="44">
        <f t="shared" si="2"/>
        <v>439</v>
      </c>
      <c r="G116" s="44">
        <f>SUM('Medição 01'!G116,'Medição 02'!G116,'Medição 03'!G116,'Medição 04'!G116,'Medição 05'!G116,'Medição 06'!G116,'Medição 07'!G116,'Medição 08'!G116,'Medição 09'!G116,'Medição 10'!G116,'Medição 11'!G116,'Medição 12'!G116)</f>
        <v>0</v>
      </c>
      <c r="H116" s="46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22" t="str">
        <f>'Itens de Contrato'!A117</f>
        <v>Instalações Elétricas - Quadros - Infraestrutura</v>
      </c>
      <c r="B117" s="22" t="str">
        <f>'Itens de Contrato'!B117</f>
        <v>1.7.27</v>
      </c>
      <c r="C117" s="68" t="str">
        <f>VLOOKUP(B117,'Itens de Contrato'!B$5:J$873,2,0)</f>
        <v>VERGALHÃO (TIRANTE) AÇO GALVANIZADO, ROSCA TOTAL Ф 1/4", Ref. MAX.AF.BR.1/4, FAB. MAXTIL,CARMEHIL</v>
      </c>
      <c r="D117" s="41">
        <v>261</v>
      </c>
      <c r="E117" s="42">
        <f>D117*('Itens de Contrato'!F117+'Itens de Contrato'!G117)</f>
        <v>2485.6249327289306</v>
      </c>
      <c r="F117" s="44">
        <f t="shared" si="2"/>
        <v>261</v>
      </c>
      <c r="G117" s="44">
        <f>SUM('Medição 01'!G117,'Medição 02'!G117,'Medição 03'!G117,'Medição 04'!G117,'Medição 05'!G117,'Medição 06'!G117,'Medição 07'!G117,'Medição 08'!G117,'Medição 09'!G117,'Medição 10'!G117,'Medição 11'!G117,'Medição 12'!G117)</f>
        <v>0</v>
      </c>
      <c r="H117" s="46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x14ac:dyDescent="0.25">
      <c r="A118" s="22" t="str">
        <f>'Itens de Contrato'!A118</f>
        <v>Instalações Elétricas - Quadros - Infraestrutura</v>
      </c>
      <c r="B118" s="22" t="str">
        <f>'Itens de Contrato'!B118</f>
        <v>1.7.28</v>
      </c>
      <c r="C118" s="68" t="str">
        <f>VLOOKUP(B118,'Itens de Contrato'!B$5:J$873,2,0)</f>
        <v>PORCA SEXTAVADA Ref.AF.PS E ARRUELA LISA Ref.AF.AL Ф 1/4", FAB. MAXTIL,CARMEHIL</v>
      </c>
      <c r="D118" s="41">
        <v>878</v>
      </c>
      <c r="E118" s="42">
        <f>D118*('Itens de Contrato'!F118+'Itens de Contrato'!G118)</f>
        <v>343.49312945316876</v>
      </c>
      <c r="F118" s="44">
        <f t="shared" si="2"/>
        <v>878</v>
      </c>
      <c r="G118" s="44">
        <f>SUM('Medição 01'!G118,'Medição 02'!G118,'Medição 03'!G118,'Medição 04'!G118,'Medição 05'!G118,'Medição 06'!G118,'Medição 07'!G118,'Medição 08'!G118,'Medição 09'!G118,'Medição 10'!G118,'Medição 11'!G118,'Medição 12'!G118)</f>
        <v>0</v>
      </c>
      <c r="H118" s="46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22" t="str">
        <f>'Itens de Contrato'!A119</f>
        <v>Instalações Elétricas - Quadros - Infraestrutura</v>
      </c>
      <c r="B119" s="22" t="str">
        <f>'Itens de Contrato'!B119</f>
        <v>1.7.29</v>
      </c>
      <c r="C119" s="68" t="str">
        <f>VLOOKUP(B119,'Itens de Contrato'!B$5:J$873,2,0)</f>
        <v>ABRAÇADEIRA AÇO GALVANIZADO, TIPO "D" C/CUNHA Ф 3/4", Ref. MAX.AA.TDC, FAB. MAXTIL,CARMEHIL</v>
      </c>
      <c r="D119" s="41">
        <v>59</v>
      </c>
      <c r="E119" s="42">
        <f>D119*('Itens de Contrato'!F119+'Itens de Contrato'!G119)</f>
        <v>136.84395175172202</v>
      </c>
      <c r="F119" s="44">
        <f t="shared" si="2"/>
        <v>59</v>
      </c>
      <c r="G119" s="44">
        <f>SUM('Medição 01'!G119,'Medição 02'!G119,'Medição 03'!G119,'Medição 04'!G119,'Medição 05'!G119,'Medição 06'!G119,'Medição 07'!G119,'Medição 08'!G119,'Medição 09'!G119,'Medição 10'!G119,'Medição 11'!G119,'Medição 12'!G119)</f>
        <v>0</v>
      </c>
      <c r="H119" s="46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22" t="str">
        <f>'Itens de Contrato'!A120</f>
        <v>Instalações Elétricas - Quadros - Infraestrutura</v>
      </c>
      <c r="B120" s="22" t="str">
        <f>'Itens de Contrato'!B120</f>
        <v>1.7.30</v>
      </c>
      <c r="C120" s="68" t="str">
        <f>VLOOKUP(B120,'Itens de Contrato'!B$5:J$873,2,0)</f>
        <v>ABRAÇADEIRA AÇO GALVANIZADO, TIPO "D" C/CUNHA Ф 1", Ref. MAX.AA.TDC, FAB. MAXTIL,CARMEHIL</v>
      </c>
      <c r="D120" s="41">
        <v>131</v>
      </c>
      <c r="E120" s="42">
        <f>D120*('Itens de Contrato'!F120+'Itens de Contrato'!G120)</f>
        <v>384.375853858472</v>
      </c>
      <c r="F120" s="44">
        <f t="shared" si="2"/>
        <v>131</v>
      </c>
      <c r="G120" s="44">
        <f>SUM('Medição 01'!G120,'Medição 02'!G120,'Medição 03'!G120,'Medição 04'!G120,'Medição 05'!G120,'Medição 06'!G120,'Medição 07'!G120,'Medição 08'!G120,'Medição 09'!G120,'Medição 10'!G120,'Medição 11'!G120,'Medição 12'!G120)</f>
        <v>0</v>
      </c>
      <c r="H120" s="46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22" t="str">
        <f>'Itens de Contrato'!A121</f>
        <v>Instalações Elétricas - Quadros - Infraestrutura</v>
      </c>
      <c r="B121" s="22" t="str">
        <f>'Itens de Contrato'!B121</f>
        <v>1.7.31</v>
      </c>
      <c r="C121" s="68" t="str">
        <f>VLOOKUP(B121,'Itens de Contrato'!B$5:J$873,2,0)</f>
        <v>ABRAÇADEIRA AÇO GALVANIZADO, TIPO "D" C/CUNHA Ф 1.1/4", Ref. MAX.AA.TDC, FAB. MAXTIL,CARMEHIL</v>
      </c>
      <c r="D121" s="41">
        <v>200</v>
      </c>
      <c r="E121" s="42">
        <f>D121*('Itens de Contrato'!F121+'Itens de Contrato'!G121)</f>
        <v>813.81212678977454</v>
      </c>
      <c r="F121" s="44">
        <f t="shared" si="2"/>
        <v>200</v>
      </c>
      <c r="G121" s="44">
        <f>SUM('Medição 01'!G121,'Medição 02'!G121,'Medição 03'!G121,'Medição 04'!G121,'Medição 05'!G121,'Medição 06'!G121,'Medição 07'!G121,'Medição 08'!G121,'Medição 09'!G121,'Medição 10'!G121,'Medição 11'!G121,'Medição 12'!G121)</f>
        <v>0</v>
      </c>
      <c r="H121" s="46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22" t="str">
        <f>'Itens de Contrato'!A122</f>
        <v>Instalações Elétricas - Quadros - Infraestrutura</v>
      </c>
      <c r="B122" s="22" t="str">
        <f>'Itens de Contrato'!B122</f>
        <v>1.7.32</v>
      </c>
      <c r="C122" s="68" t="str">
        <f>VLOOKUP(B122,'Itens de Contrato'!B$5:J$873,2,0)</f>
        <v>ABRAÇADEIRA AÇO GALVANIZADO, TIPO "D" C/CUNHA Ф 1.1/2", Ref. MAX.AA.TDC, FAB. MAXTIL,CARMEHIL</v>
      </c>
      <c r="D122" s="41">
        <v>35</v>
      </c>
      <c r="E122" s="42">
        <f>D122*('Itens de Contrato'!F122+'Itens de Contrato'!G122)</f>
        <v>180.01524244589811</v>
      </c>
      <c r="F122" s="44">
        <f t="shared" si="2"/>
        <v>35</v>
      </c>
      <c r="G122" s="44">
        <f>SUM('Medição 01'!G122,'Medição 02'!G122,'Medição 03'!G122,'Medição 04'!G122,'Medição 05'!G122,'Medição 06'!G122,'Medição 07'!G122,'Medição 08'!G122,'Medição 09'!G122,'Medição 10'!G122,'Medição 11'!G122,'Medição 12'!G122)</f>
        <v>0</v>
      </c>
      <c r="H122" s="46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22" t="str">
        <f>'Itens de Contrato'!A123</f>
        <v>Instalações Elétricas - Quadros - Infraestrutura</v>
      </c>
      <c r="B123" s="22" t="str">
        <f>'Itens de Contrato'!B123</f>
        <v>1.7.33</v>
      </c>
      <c r="C123" s="68" t="str">
        <f>VLOOKUP(B123,'Itens de Contrato'!B$5:J$873,2,0)</f>
        <v>ABRAÇADEIRA AÇO GALVANIZADO, TIPO "D" C/CUNHA Ф 2", Ref. MAX.AA.TDC, FAB. MAXTIL,CARMEHIL</v>
      </c>
      <c r="D123" s="41">
        <v>14</v>
      </c>
      <c r="E123" s="42">
        <f>D123*('Itens de Contrato'!F123+'Itens de Contrato'!G123)</f>
        <v>80.66505800740245</v>
      </c>
      <c r="F123" s="44">
        <f t="shared" si="2"/>
        <v>14</v>
      </c>
      <c r="G123" s="44">
        <f>SUM('Medição 01'!G123,'Medição 02'!G123,'Medição 03'!G123,'Medição 04'!G123,'Medição 05'!G123,'Medição 06'!G123,'Medição 07'!G123,'Medição 08'!G123,'Medição 09'!G123,'Medição 10'!G123,'Medição 11'!G123,'Medição 12'!G123)</f>
        <v>0</v>
      </c>
      <c r="H123" s="46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x14ac:dyDescent="0.25">
      <c r="A124" s="22" t="str">
        <f>'Itens de Contrato'!A124</f>
        <v>Instalações Elétricas - Quadros - Infraestrutura</v>
      </c>
      <c r="B124" s="22" t="str">
        <f>'Itens de Contrato'!B124</f>
        <v>1.7.34</v>
      </c>
      <c r="C124" s="68" t="str">
        <f>VLOOKUP(B124,'Itens de Contrato'!B$5:J$873,2,0)</f>
        <v>PARAFUSO FENDA, ROSCA SOBERBA C/BUCHA DE NYLON Ref. S8 x 40mm, FAB. MAXTIL,CARMEHIL</v>
      </c>
      <c r="D124" s="41">
        <v>72</v>
      </c>
      <c r="E124" s="42">
        <f>D124*('Itens de Contrato'!F124+'Itens de Contrato'!G124)</f>
        <v>175.04400934710779</v>
      </c>
      <c r="F124" s="44">
        <f t="shared" si="2"/>
        <v>72</v>
      </c>
      <c r="G124" s="44">
        <f>SUM('Medição 01'!G124,'Medição 02'!G124,'Medição 03'!G124,'Medição 04'!G124,'Medição 05'!G124,'Medição 06'!G124,'Medição 07'!G124,'Medição 08'!G124,'Medição 09'!G124,'Medição 10'!G124,'Medição 11'!G124,'Medição 12'!G124)</f>
        <v>0</v>
      </c>
      <c r="H124" s="46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22" t="str">
        <f>'Itens de Contrato'!A125</f>
        <v>Instalações Elétricas - Quadros - Infraestrutura</v>
      </c>
      <c r="B125" s="22" t="str">
        <f>'Itens de Contrato'!B125</f>
        <v>1.7.35</v>
      </c>
      <c r="C125" s="68" t="str">
        <f>VLOOKUP(B125,'Itens de Contrato'!B$5:J$873,2,0)</f>
        <v>CAIXA DE PASSAGEM METÁLICA, SOBREPOR CH.#22, C/TAMPA PARAFUSADA, 150 X 150 X 120mm, FAB. TECNELSA, CARMEHIL</v>
      </c>
      <c r="D125" s="41">
        <v>22</v>
      </c>
      <c r="E125" s="42">
        <f>D125*('Itens de Contrato'!F125+'Itens de Contrato'!G125)</f>
        <v>2944.7857128030355</v>
      </c>
      <c r="F125" s="44">
        <f t="shared" si="2"/>
        <v>22</v>
      </c>
      <c r="G125" s="44">
        <f>SUM('Medição 01'!G125,'Medição 02'!G125,'Medição 03'!G125,'Medição 04'!G125,'Medição 05'!G125,'Medição 06'!G125,'Medição 07'!G125,'Medição 08'!G125,'Medição 09'!G125,'Medição 10'!G125,'Medição 11'!G125,'Medição 12'!G125)</f>
        <v>0</v>
      </c>
      <c r="H125" s="46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22" t="str">
        <f>'Itens de Contrato'!A126</f>
        <v>Instalações Elétricas - Quadros - Infraestrutura</v>
      </c>
      <c r="B126" s="22" t="str">
        <f>'Itens de Contrato'!B126</f>
        <v>1.7.36</v>
      </c>
      <c r="C126" s="68" t="str">
        <f>VLOOKUP(B126,'Itens de Contrato'!B$5:J$873,2,0)</f>
        <v>CAIXA DE PASSAGEM METÁLICA, SOBREPOR CH.#22, C/TAMPA PARAFUSADA, 200 X 200 X 120mm, FAB. TECNELSA, CARMEHIL</v>
      </c>
      <c r="D126" s="41">
        <v>1</v>
      </c>
      <c r="E126" s="42">
        <f>D126*('Itens de Contrato'!F126+'Itens de Contrato'!G126)</f>
        <v>153.97389711088186</v>
      </c>
      <c r="F126" s="44">
        <f t="shared" si="2"/>
        <v>1</v>
      </c>
      <c r="G126" s="44">
        <f>SUM('Medição 01'!G126,'Medição 02'!G126,'Medição 03'!G126,'Medição 04'!G126,'Medição 05'!G126,'Medição 06'!G126,'Medição 07'!G126,'Medição 08'!G126,'Medição 09'!G126,'Medição 10'!G126,'Medição 11'!G126,'Medição 12'!G126)</f>
        <v>0</v>
      </c>
      <c r="H126" s="46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22" t="str">
        <f>'Itens de Contrato'!A127</f>
        <v>Instalações Elétricas - Quadros - Infraestrutura</v>
      </c>
      <c r="B127" s="22" t="str">
        <f>'Itens de Contrato'!B127</f>
        <v>1.7.37</v>
      </c>
      <c r="C127" s="68" t="str">
        <f>VLOOKUP(B127,'Itens de Contrato'!B$5:J$873,2,0)</f>
        <v>CAIXA DE PASSAGEM METÁLICA, SOBREPOR CH.#22, C/TAMPA PARAFUSADA, 300 X 300 X 120mm, FAB. TECNELSA, CARMEHIL</v>
      </c>
      <c r="D127" s="41">
        <v>10</v>
      </c>
      <c r="E127" s="42">
        <f>D127*('Itens de Contrato'!F127+'Itens de Contrato'!G127)</f>
        <v>2934.1668233471137</v>
      </c>
      <c r="F127" s="44">
        <f t="shared" si="2"/>
        <v>10</v>
      </c>
      <c r="G127" s="44">
        <f>SUM('Medição 01'!G127,'Medição 02'!G127,'Medição 03'!G127,'Medição 04'!G127,'Medição 05'!G127,'Medição 06'!G127,'Medição 07'!G127,'Medição 08'!G127,'Medição 09'!G127,'Medição 10'!G127,'Medição 11'!G127,'Medição 12'!G127)</f>
        <v>0</v>
      </c>
      <c r="H127" s="46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22" t="str">
        <f>'Itens de Contrato'!A128</f>
        <v>Instalações Elétricas - Quadros - Infraestrutura</v>
      </c>
      <c r="B128" s="22" t="str">
        <f>'Itens de Contrato'!B128</f>
        <v>1.7.38</v>
      </c>
      <c r="C128" s="68" t="str">
        <f>VLOOKUP(B128,'Itens de Contrato'!B$5:J$873,2,0)</f>
        <v>CAIXA DE PASSAGEM METÁLICA, SOBREPOR CH.#20, C/TAMPA PARAFUSADA, 500 X 500 X 200mm C/SELO + ADVERTÊNCIA, FAB. TECNELSA, CARMEHIL</v>
      </c>
      <c r="D128" s="41">
        <v>3</v>
      </c>
      <c r="E128" s="42">
        <f>D128*('Itens de Contrato'!F128+'Itens de Contrato'!G128)</f>
        <v>1971.7601052892603</v>
      </c>
      <c r="F128" s="44">
        <f t="shared" si="2"/>
        <v>3</v>
      </c>
      <c r="G128" s="44">
        <f>SUM('Medição 01'!G128,'Medição 02'!G128,'Medição 03'!G128,'Medição 04'!G128,'Medição 05'!G128,'Medição 06'!G128,'Medição 07'!G128,'Medição 08'!G128,'Medição 09'!G128,'Medição 10'!G128,'Medição 11'!G128,'Medição 12'!G128)</f>
        <v>0</v>
      </c>
      <c r="H128" s="46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x14ac:dyDescent="0.25">
      <c r="A129" s="22" t="str">
        <f>'Itens de Contrato'!A129</f>
        <v>Instalações Elétricas - Quadros - Infraestrutura</v>
      </c>
      <c r="B129" s="22" t="str">
        <f>'Itens de Contrato'!B129</f>
        <v>1.7.39</v>
      </c>
      <c r="C129" s="68" t="str">
        <f>VLOOKUP(B129,'Itens de Contrato'!B$5:J$873,2,0)</f>
        <v>PLACA CEGA 4" x 4" C/SUPORTE, PIAL PLUS, SIMON, PRIME</v>
      </c>
      <c r="D129" s="41">
        <v>2</v>
      </c>
      <c r="E129" s="42">
        <f>D129*('Itens de Contrato'!F129+'Itens de Contrato'!G129)</f>
        <v>54.212225117079996</v>
      </c>
      <c r="F129" s="44">
        <f t="shared" si="2"/>
        <v>2</v>
      </c>
      <c r="G129" s="44">
        <f>SUM('Medição 01'!G129,'Medição 02'!G129,'Medição 03'!G129,'Medição 04'!G129,'Medição 05'!G129,'Medição 06'!G129,'Medição 07'!G129,'Medição 08'!G129,'Medição 09'!G129,'Medição 10'!G129,'Medição 11'!G129,'Medição 12'!G129)</f>
        <v>0</v>
      </c>
      <c r="H129" s="46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x14ac:dyDescent="0.25">
      <c r="A130" s="22" t="str">
        <f>'Itens de Contrato'!A130</f>
        <v>Instalações Elétricas - Quadros - Infraestrutura</v>
      </c>
      <c r="B130" s="22" t="str">
        <f>'Itens de Contrato'!B130</f>
        <v>1.7.40</v>
      </c>
      <c r="C130" s="68" t="str">
        <f>VLOOKUP(B130,'Itens de Contrato'!B$5:J$873,2,0)</f>
        <v xml:space="preserve">AUTOMÁTICO DE NÍVEL (BÓIA) INFERIOR/SUPERIOR, 10A/220, FAB. SCHNEIDER, LENZ </v>
      </c>
      <c r="D130" s="41">
        <v>8</v>
      </c>
      <c r="E130" s="42">
        <f>D130*('Itens de Contrato'!F130+'Itens de Contrato'!G130)</f>
        <v>1164.7245066391208</v>
      </c>
      <c r="F130" s="44">
        <f t="shared" si="2"/>
        <v>8</v>
      </c>
      <c r="G130" s="44">
        <f>SUM('Medição 01'!G130,'Medição 02'!G130,'Medição 03'!G130,'Medição 04'!G130,'Medição 05'!G130,'Medição 06'!G130,'Medição 07'!G130,'Medição 08'!G130,'Medição 09'!G130,'Medição 10'!G130,'Medição 11'!G130,'Medição 12'!G130)</f>
        <v>0</v>
      </c>
      <c r="H130" s="46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22" t="str">
        <f>'Itens de Contrato'!A131</f>
        <v>Instalações Elétricas - Quadros - Cabeamento</v>
      </c>
      <c r="B131" s="22" t="str">
        <f>'Itens de Contrato'!B131</f>
        <v>1.8.1</v>
      </c>
      <c r="C131" s="68" t="str">
        <f>VLOOKUP(B131,'Itens de Contrato'!B$5:J$873,2,0)</f>
        <v>CABO UNIPOLAR ISOL. 0,6/1KV / HEPR 90oC, CL.5, NBR-7286, COR PRETO, 1x50mm2 FAB. COBRECOM (Gteprom)</v>
      </c>
      <c r="D131" s="41">
        <v>85</v>
      </c>
      <c r="E131" s="42">
        <f>D131*('Itens de Contrato'!F131+'Itens de Contrato'!G131)</f>
        <v>8954.7977003960259</v>
      </c>
      <c r="F131" s="44">
        <f t="shared" si="2"/>
        <v>85</v>
      </c>
      <c r="G131" s="44">
        <f>SUM('Medição 01'!G131,'Medição 02'!G131,'Medição 03'!G131,'Medição 04'!G131,'Medição 05'!G131,'Medição 06'!G131,'Medição 07'!G131,'Medição 08'!G131,'Medição 09'!G131,'Medição 10'!G131,'Medição 11'!G131,'Medição 12'!G131)</f>
        <v>0</v>
      </c>
      <c r="H131" s="46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22" t="str">
        <f>'Itens de Contrato'!A132</f>
        <v>Instalações Elétricas - Quadros - Cabeamento</v>
      </c>
      <c r="B132" s="22" t="str">
        <f>'Itens de Contrato'!B132</f>
        <v>1.8.2</v>
      </c>
      <c r="C132" s="68" t="str">
        <f>VLOOKUP(B132,'Itens de Contrato'!B$5:J$873,2,0)</f>
        <v>CABO UNIPOLAR ISOL. 0,6/1KV / HEPR 90oC, CL.5, NBR-7286, COR PRETO, 1x185mm2 FAB. COBRECOM (Gteprom)</v>
      </c>
      <c r="D132" s="41">
        <v>155</v>
      </c>
      <c r="E132" s="42">
        <f>D132*('Itens de Contrato'!F132+'Itens de Contrato'!G132)</f>
        <v>66257.259371379274</v>
      </c>
      <c r="F132" s="44">
        <f t="shared" si="2"/>
        <v>155</v>
      </c>
      <c r="G132" s="44">
        <f>SUM('Medição 01'!G132,'Medição 02'!G132,'Medição 03'!G132,'Medição 04'!G132,'Medição 05'!G132,'Medição 06'!G132,'Medição 07'!G132,'Medição 08'!G132,'Medição 09'!G132,'Medição 10'!G132,'Medição 11'!G132,'Medição 12'!G132)</f>
        <v>0</v>
      </c>
      <c r="H132" s="46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22" t="str">
        <f>'Itens de Contrato'!A133</f>
        <v>Instalações Elétricas - Quadros - Cabeamento</v>
      </c>
      <c r="B133" s="22" t="str">
        <f>'Itens de Contrato'!B133</f>
        <v>1.8.3</v>
      </c>
      <c r="C133" s="68" t="str">
        <f>VLOOKUP(B133,'Itens de Contrato'!B$5:J$873,2,0)</f>
        <v>CABO UNIPOLAR ISOL. 0,6/1KV / HEPR 90oC, CL.5, NBR-7286, COR AZUL, 1x25mm2 FAB. COBRECOM (Gteprom)</v>
      </c>
      <c r="D133" s="41">
        <v>35</v>
      </c>
      <c r="E133" s="42">
        <f>D133*('Itens de Contrato'!F133+'Itens de Contrato'!G133)</f>
        <v>1849.5031543164639</v>
      </c>
      <c r="F133" s="44">
        <f t="shared" si="2"/>
        <v>35</v>
      </c>
      <c r="G133" s="44">
        <f>SUM('Medição 01'!G133,'Medição 02'!G133,'Medição 03'!G133,'Medição 04'!G133,'Medição 05'!G133,'Medição 06'!G133,'Medição 07'!G133,'Medição 08'!G133,'Medição 09'!G133,'Medição 10'!G133,'Medição 11'!G133,'Medição 12'!G133)</f>
        <v>0</v>
      </c>
      <c r="H133" s="46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22" t="str">
        <f>'Itens de Contrato'!A134</f>
        <v>Instalações Elétricas - Quadros - Cabeamento</v>
      </c>
      <c r="B134" s="22" t="str">
        <f>'Itens de Contrato'!B134</f>
        <v>1.8.4</v>
      </c>
      <c r="C134" s="68" t="str">
        <f>VLOOKUP(B134,'Itens de Contrato'!B$5:J$873,2,0)</f>
        <v>CABO UNIPOLAR ISOL. 0,6/1KV / HEPR 90oC, CL.5, NBR-7286, COR AZUL, 1x95mm2 FAB. COBRECOM (Gteprom)</v>
      </c>
      <c r="D134" s="41">
        <v>55</v>
      </c>
      <c r="E134" s="42">
        <f>D134*('Itens de Contrato'!F134+'Itens de Contrato'!G134)</f>
        <v>11158.217262500024</v>
      </c>
      <c r="F134" s="44">
        <f t="shared" ref="F134:F197" si="4">D134-G134</f>
        <v>55</v>
      </c>
      <c r="G134" s="44">
        <f>SUM('Medição 01'!G134,'Medição 02'!G134,'Medição 03'!G134,'Medição 04'!G134,'Medição 05'!G134,'Medição 06'!G134,'Medição 07'!G134,'Medição 08'!G134,'Medição 09'!G134,'Medição 10'!G134,'Medição 11'!G134,'Medição 12'!G134)</f>
        <v>0</v>
      </c>
      <c r="H134" s="46">
        <f t="shared" ref="H134:H197" si="5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22" t="str">
        <f>'Itens de Contrato'!A135</f>
        <v>Instalações Elétricas - Quadros - Cabeamento</v>
      </c>
      <c r="B135" s="22" t="str">
        <f>'Itens de Contrato'!B135</f>
        <v>1.8.5</v>
      </c>
      <c r="C135" s="68" t="str">
        <f>VLOOKUP(B135,'Itens de Contrato'!B$5:J$873,2,0)</f>
        <v>CABO UNIPOLAR ISOL. 450/750V / PVC 70oC, CL.5, NBR-Nm247-3, COR VERDE, 1x4mm2 FAB. COBRECOM</v>
      </c>
      <c r="D135" s="41">
        <v>110</v>
      </c>
      <c r="E135" s="42">
        <f>D135*('Itens de Contrato'!F135+'Itens de Contrato'!G135)</f>
        <v>904.49185385416854</v>
      </c>
      <c r="F135" s="44">
        <f t="shared" si="4"/>
        <v>110</v>
      </c>
      <c r="G135" s="44">
        <f>SUM('Medição 01'!G135,'Medição 02'!G135,'Medição 03'!G135,'Medição 04'!G135,'Medição 05'!G135,'Medição 06'!G135,'Medição 07'!G135,'Medição 08'!G135,'Medição 09'!G135,'Medição 10'!G135,'Medição 11'!G135,'Medição 12'!G135)</f>
        <v>0</v>
      </c>
      <c r="H135" s="46">
        <f t="shared" si="5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22" t="str">
        <f>'Itens de Contrato'!A136</f>
        <v>Instalações Elétricas - Quadros - Cabeamento</v>
      </c>
      <c r="B136" s="22" t="str">
        <f>'Itens de Contrato'!B136</f>
        <v>1.8.6</v>
      </c>
      <c r="C136" s="68" t="str">
        <f>VLOOKUP(B136,'Itens de Contrato'!B$5:J$873,2,0)</f>
        <v>CABO UNIPOLAR ISOL. 450/750V / PVC 70oC, CL.5, NBR-Nm247-3, COR VERDE, 1x6mm2 FAB. COBRECOM</v>
      </c>
      <c r="D136" s="41">
        <v>120</v>
      </c>
      <c r="E136" s="42">
        <f>D136*('Itens de Contrato'!F136+'Itens de Contrato'!G136)</f>
        <v>1356.2892724239696</v>
      </c>
      <c r="F136" s="44">
        <f t="shared" si="4"/>
        <v>120</v>
      </c>
      <c r="G136" s="44">
        <f>SUM('Medição 01'!G136,'Medição 02'!G136,'Medição 03'!G136,'Medição 04'!G136,'Medição 05'!G136,'Medição 06'!G136,'Medição 07'!G136,'Medição 08'!G136,'Medição 09'!G136,'Medição 10'!G136,'Medição 11'!G136,'Medição 12'!G136)</f>
        <v>0</v>
      </c>
      <c r="H136" s="46">
        <f t="shared" si="5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22" t="str">
        <f>'Itens de Contrato'!A137</f>
        <v>Instalações Elétricas - Quadros - Cabeamento</v>
      </c>
      <c r="B137" s="22" t="str">
        <f>'Itens de Contrato'!B137</f>
        <v>1.8.7</v>
      </c>
      <c r="C137" s="68" t="str">
        <f>VLOOKUP(B137,'Itens de Contrato'!B$5:J$873,2,0)</f>
        <v>CABO UNIPOLAR ISOL. 450/750V / PVC 70oC, CL.5, NBR-Nm247-3, COR VERDE, 1x10mm2 FAB. COBRECOM</v>
      </c>
      <c r="D137" s="41">
        <v>460</v>
      </c>
      <c r="E137" s="42">
        <f>D137*('Itens de Contrato'!F137+'Itens de Contrato'!G137)</f>
        <v>9614.2251467196456</v>
      </c>
      <c r="F137" s="44">
        <f t="shared" si="4"/>
        <v>460</v>
      </c>
      <c r="G137" s="44">
        <f>SUM('Medição 01'!G137,'Medição 02'!G137,'Medição 03'!G137,'Medição 04'!G137,'Medição 05'!G137,'Medição 06'!G137,'Medição 07'!G137,'Medição 08'!G137,'Medição 09'!G137,'Medição 10'!G137,'Medição 11'!G137,'Medição 12'!G137)</f>
        <v>0</v>
      </c>
      <c r="H137" s="46">
        <f t="shared" si="5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22" t="str">
        <f>'Itens de Contrato'!A138</f>
        <v>Instalações Elétricas - Quadros - Cabeamento</v>
      </c>
      <c r="B138" s="22" t="str">
        <f>'Itens de Contrato'!B138</f>
        <v>1.8.8</v>
      </c>
      <c r="C138" s="68" t="str">
        <f>VLOOKUP(B138,'Itens de Contrato'!B$5:J$873,2,0)</f>
        <v>CABO UNIPOLAR ISOL. 450/750V / PVC 70oC, CL.5, NBR-Nm247-3, COR VERDE, 1x25mm2 FAB. COBRECOM</v>
      </c>
      <c r="D138" s="41">
        <v>25</v>
      </c>
      <c r="E138" s="42">
        <f>D138*('Itens de Contrato'!F138+'Itens de Contrato'!G138)</f>
        <v>926.35838279958875</v>
      </c>
      <c r="F138" s="44">
        <f t="shared" si="4"/>
        <v>25</v>
      </c>
      <c r="G138" s="44">
        <f>SUM('Medição 01'!G138,'Medição 02'!G138,'Medição 03'!G138,'Medição 04'!G138,'Medição 05'!G138,'Medição 06'!G138,'Medição 07'!G138,'Medição 08'!G138,'Medição 09'!G138,'Medição 10'!G138,'Medição 11'!G138,'Medição 12'!G138)</f>
        <v>0</v>
      </c>
      <c r="H138" s="46">
        <f t="shared" si="5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22" t="str">
        <f>'Itens de Contrato'!A139</f>
        <v>Instalações Elétricas - Quadros - Cabeamento</v>
      </c>
      <c r="B139" s="22" t="str">
        <f>'Itens de Contrato'!B139</f>
        <v>1.8.9</v>
      </c>
      <c r="C139" s="68" t="str">
        <f>VLOOKUP(B139,'Itens de Contrato'!B$5:J$873,2,0)</f>
        <v>CABO UNIPOLAR ISOL. 450/750V / PVC 70oC, CL.5, NBR-Nm247-3, COR VERDE, 1x95mm2 FAB. COBRECOM</v>
      </c>
      <c r="D139" s="41">
        <v>120</v>
      </c>
      <c r="E139" s="42">
        <f>D139*('Itens de Contrato'!F139+'Itens de Contrato'!G139)</f>
        <v>21914.034503512441</v>
      </c>
      <c r="F139" s="44">
        <f t="shared" si="4"/>
        <v>120</v>
      </c>
      <c r="G139" s="44">
        <f>SUM('Medição 01'!G139,'Medição 02'!G139,'Medição 03'!G139,'Medição 04'!G139,'Medição 05'!G139,'Medição 06'!G139,'Medição 07'!G139,'Medição 08'!G139,'Medição 09'!G139,'Medição 10'!G139,'Medição 11'!G139,'Medição 12'!G139)</f>
        <v>0</v>
      </c>
      <c r="H139" s="46">
        <f t="shared" si="5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x14ac:dyDescent="0.25">
      <c r="A140" s="22" t="str">
        <f>'Itens de Contrato'!A140</f>
        <v>Instalações Elétricas - Quadros - Cabeamento</v>
      </c>
      <c r="B140" s="22" t="str">
        <f>'Itens de Contrato'!B140</f>
        <v>1.8.10</v>
      </c>
      <c r="C140" s="68" t="str">
        <f>VLOOKUP(B140,'Itens de Contrato'!B$5:J$873,2,0)</f>
        <v>CABO PP FLEX ISOL. 450/750V / PVC 70oC, CL.5, NBR-Nm247-5, 2x2,5mm2 FAB. COBRECOM</v>
      </c>
      <c r="D140" s="41">
        <v>940</v>
      </c>
      <c r="E140" s="42">
        <f>D140*('Itens de Contrato'!F140+'Itens de Contrato'!G140)</f>
        <v>12424.65955234851</v>
      </c>
      <c r="F140" s="44">
        <f t="shared" si="4"/>
        <v>940</v>
      </c>
      <c r="G140" s="44">
        <f>SUM('Medição 01'!G140,'Medição 02'!G140,'Medição 03'!G140,'Medição 04'!G140,'Medição 05'!G140,'Medição 06'!G140,'Medição 07'!G140,'Medição 08'!G140,'Medição 09'!G140,'Medição 10'!G140,'Medição 11'!G140,'Medição 12'!G140)</f>
        <v>0</v>
      </c>
      <c r="H140" s="46">
        <f t="shared" si="5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x14ac:dyDescent="0.25">
      <c r="A141" s="22" t="str">
        <f>'Itens de Contrato'!A141</f>
        <v>Instalações Elétricas - Quadros - Cabeamento</v>
      </c>
      <c r="B141" s="22" t="str">
        <f>'Itens de Contrato'!B141</f>
        <v>1.8.11</v>
      </c>
      <c r="C141" s="68" t="str">
        <f>VLOOKUP(B141,'Itens de Contrato'!B$5:J$873,2,0)</f>
        <v>CABO CONTROLE FLEX ISOL. 0,6/1kV / PVC 70oC, CL.5, NBR-7289, 7x2,5mm2, FAB. COBRECOM</v>
      </c>
      <c r="D141" s="41">
        <v>35</v>
      </c>
      <c r="E141" s="42">
        <f>D141*('Itens de Contrato'!F141+'Itens de Contrato'!G141)</f>
        <v>1015.2217208781011</v>
      </c>
      <c r="F141" s="44">
        <f t="shared" si="4"/>
        <v>35</v>
      </c>
      <c r="G141" s="44">
        <f>SUM('Medição 01'!G141,'Medição 02'!G141,'Medição 03'!G141,'Medição 04'!G141,'Medição 05'!G141,'Medição 06'!G141,'Medição 07'!G141,'Medição 08'!G141,'Medição 09'!G141,'Medição 10'!G141,'Medição 11'!G141,'Medição 12'!G141)</f>
        <v>0</v>
      </c>
      <c r="H141" s="46">
        <f t="shared" si="5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x14ac:dyDescent="0.25">
      <c r="A142" s="22" t="str">
        <f>'Itens de Contrato'!A142</f>
        <v>Instalações Elétricas - Quadros - Cabeamento</v>
      </c>
      <c r="B142" s="22" t="str">
        <f>'Itens de Contrato'!B142</f>
        <v>1.8.12</v>
      </c>
      <c r="C142" s="68" t="str">
        <f>VLOOKUP(B142,'Itens de Contrato'!B$5:J$873,2,0)</f>
        <v>CABO TETRAPOLAR ISOL. 0,6/1KV / HEPR 90oC, CL.4, NBR-7286, 4x4mm2 FAB. COBRECOM (Multinax)</v>
      </c>
      <c r="D142" s="41">
        <v>160</v>
      </c>
      <c r="E142" s="42">
        <f>D142*('Itens de Contrato'!F142+'Itens de Contrato'!G142)</f>
        <v>6094.9295699052454</v>
      </c>
      <c r="F142" s="44">
        <f t="shared" si="4"/>
        <v>160</v>
      </c>
      <c r="G142" s="44">
        <f>SUM('Medição 01'!G142,'Medição 02'!G142,'Medição 03'!G142,'Medição 04'!G142,'Medição 05'!G142,'Medição 06'!G142,'Medição 07'!G142,'Medição 08'!G142,'Medição 09'!G142,'Medição 10'!G142,'Medição 11'!G142,'Medição 12'!G142)</f>
        <v>0</v>
      </c>
      <c r="H142" s="46">
        <f t="shared" si="5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x14ac:dyDescent="0.25">
      <c r="A143" s="22" t="str">
        <f>'Itens de Contrato'!A143</f>
        <v>Instalações Elétricas - Quadros - Cabeamento</v>
      </c>
      <c r="B143" s="22" t="str">
        <f>'Itens de Contrato'!B143</f>
        <v>1.8.13</v>
      </c>
      <c r="C143" s="68" t="str">
        <f>VLOOKUP(B143,'Itens de Contrato'!B$5:J$873,2,0)</f>
        <v>CABO TETRAPOLAR ISOL. 0,6/1KV / HEPR 90oC, CL.4, NBR-7286, 4x6mm2 FAB. COBRECOM (Multinax)</v>
      </c>
      <c r="D143" s="41">
        <v>175</v>
      </c>
      <c r="E143" s="42">
        <f>D143*('Itens de Contrato'!F143+'Itens de Contrato'!G143)</f>
        <v>11234.386836011818</v>
      </c>
      <c r="F143" s="44">
        <f t="shared" si="4"/>
        <v>175</v>
      </c>
      <c r="G143" s="44">
        <f>SUM('Medição 01'!G143,'Medição 02'!G143,'Medição 03'!G143,'Medição 04'!G143,'Medição 05'!G143,'Medição 06'!G143,'Medição 07'!G143,'Medição 08'!G143,'Medição 09'!G143,'Medição 10'!G143,'Medição 11'!G143,'Medição 12'!G143)</f>
        <v>0</v>
      </c>
      <c r="H143" s="46">
        <f t="shared" si="5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22" t="str">
        <f>'Itens de Contrato'!A144</f>
        <v>Instalações Elétricas - Quadros - Cabeamento</v>
      </c>
      <c r="B144" s="22" t="str">
        <f>'Itens de Contrato'!B144</f>
        <v>1.8.14</v>
      </c>
      <c r="C144" s="68" t="str">
        <f>VLOOKUP(B144,'Itens de Contrato'!B$5:J$873,2,0)</f>
        <v>CABO TETRAPOLAR ISOL. 0,6/1KV / HEPR 90oC, CL.5, NBR-7286, 4x10mm2 FAB. COBRECOM (Multinax)</v>
      </c>
      <c r="D144" s="41">
        <v>1480</v>
      </c>
      <c r="E144" s="42">
        <f>D144*('Itens de Contrato'!F144+'Itens de Contrato'!G144)</f>
        <v>133599.27742290538</v>
      </c>
      <c r="F144" s="44">
        <f t="shared" si="4"/>
        <v>1480</v>
      </c>
      <c r="G144" s="44">
        <f>SUM('Medição 01'!G144,'Medição 02'!G144,'Medição 03'!G144,'Medição 04'!G144,'Medição 05'!G144,'Medição 06'!G144,'Medição 07'!G144,'Medição 08'!G144,'Medição 09'!G144,'Medição 10'!G144,'Medição 11'!G144,'Medição 12'!G144)</f>
        <v>0</v>
      </c>
      <c r="H144" s="46">
        <f t="shared" si="5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22" t="str">
        <f>'Itens de Contrato'!A145</f>
        <v>Instalações Elétricas - Quadros - Cabeamento</v>
      </c>
      <c r="B145" s="22" t="str">
        <f>'Itens de Contrato'!B145</f>
        <v>1.8.15</v>
      </c>
      <c r="C145" s="68" t="str">
        <f>VLOOKUP(B145,'Itens de Contrato'!B$5:J$873,2,0)</f>
        <v>CABO DE COBRE NÚ ELETROLÍTICO, TÊMPERA 1/2 DURA, NBR-6524, CL.2A, 07 FIOS, 1x50mm2 FAB. COBRECOM</v>
      </c>
      <c r="D145" s="41">
        <v>25</v>
      </c>
      <c r="E145" s="42">
        <f>D145*('Itens de Contrato'!F145+'Itens de Contrato'!G145)</f>
        <v>2759.5140362431189</v>
      </c>
      <c r="F145" s="44">
        <f t="shared" si="4"/>
        <v>25</v>
      </c>
      <c r="G145" s="44">
        <f>SUM('Medição 01'!G145,'Medição 02'!G145,'Medição 03'!G145,'Medição 04'!G145,'Medição 05'!G145,'Medição 06'!G145,'Medição 07'!G145,'Medição 08'!G145,'Medição 09'!G145,'Medição 10'!G145,'Medição 11'!G145,'Medição 12'!G145)</f>
        <v>0</v>
      </c>
      <c r="H145" s="46">
        <f t="shared" si="5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22" t="str">
        <f>'Itens de Contrato'!A146</f>
        <v>Instalações Elétricas - Quadros - Cabeamento</v>
      </c>
      <c r="B146" s="22" t="str">
        <f>'Itens de Contrato'!B146</f>
        <v>1.8.16</v>
      </c>
      <c r="C146" s="68" t="str">
        <f>VLOOKUP(B146,'Itens de Contrato'!B$5:J$873,2,0)</f>
        <v>HASTE DE TERRA: ELETRODO DE AÇO, SUPERFÍCIE REVESTIDA DE COBRE POR ELETRODEPOSIÇÃO 254μm, NA FORMA DE HASTE SEÇÃO CIRCULAR Ф 5/8" X 2,40m, NBR-13571, FAB.INTELLI, MAGNET</v>
      </c>
      <c r="D146" s="41">
        <v>6</v>
      </c>
      <c r="E146" s="42">
        <f>D146*('Itens de Contrato'!F146+'Itens de Contrato'!G146)</f>
        <v>2647.4568080371955</v>
      </c>
      <c r="F146" s="44">
        <f t="shared" si="4"/>
        <v>6</v>
      </c>
      <c r="G146" s="44">
        <f>SUM('Medição 01'!G146,'Medição 02'!G146,'Medição 03'!G146,'Medição 04'!G146,'Medição 05'!G146,'Medição 06'!G146,'Medição 07'!G146,'Medição 08'!G146,'Medição 09'!G146,'Medição 10'!G146,'Medição 11'!G146,'Medição 12'!G146)</f>
        <v>0</v>
      </c>
      <c r="H146" s="46">
        <f t="shared" si="5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x14ac:dyDescent="0.25">
      <c r="A147" s="22" t="str">
        <f>'Itens de Contrato'!A147</f>
        <v>Instalações Elétricas - Quadros - Cabeamento</v>
      </c>
      <c r="B147" s="22" t="str">
        <f>'Itens de Contrato'!B147</f>
        <v>1.8.17</v>
      </c>
      <c r="C147" s="68" t="str">
        <f>VLOOKUP(B147,'Itens de Contrato'!B$5:J$873,2,0)</f>
        <v>SOLDA EXOTÉRMICA (CARTUCHO No. 115), FAB. EXOSOLDA</v>
      </c>
      <c r="D147" s="41">
        <v>7</v>
      </c>
      <c r="E147" s="42">
        <f>D147*('Itens de Contrato'!F147+'Itens de Contrato'!G147)</f>
        <v>537.93058428030417</v>
      </c>
      <c r="F147" s="44">
        <f t="shared" si="4"/>
        <v>7</v>
      </c>
      <c r="G147" s="44">
        <f>SUM('Medição 01'!G147,'Medição 02'!G147,'Medição 03'!G147,'Medição 04'!G147,'Medição 05'!G147,'Medição 06'!G147,'Medição 07'!G147,'Medição 08'!G147,'Medição 09'!G147,'Medição 10'!G147,'Medição 11'!G147,'Medição 12'!G147)</f>
        <v>0</v>
      </c>
      <c r="H147" s="46">
        <f t="shared" si="5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22" t="str">
        <f>'Itens de Contrato'!A148</f>
        <v>Instalações Elétricas - Quadros - Cabeamento</v>
      </c>
      <c r="B148" s="22" t="str">
        <f>'Itens de Contrato'!B148</f>
        <v>1.8.18</v>
      </c>
      <c r="C148" s="68" t="str">
        <f>VLOOKUP(B148,'Itens de Contrato'!B$5:J$873,2,0)</f>
        <v>TAMPA REFORÇADA EM FERRO FUNDIDO COM ESCOTILHA 300mmREF.: TEL-536, FAB. TERMOTÉCNICA</v>
      </c>
      <c r="D148" s="41">
        <v>6</v>
      </c>
      <c r="E148" s="42">
        <f>D148*('Itens de Contrato'!F148+'Itens de Contrato'!G148)</f>
        <v>1257.5000671487626</v>
      </c>
      <c r="F148" s="44">
        <f t="shared" si="4"/>
        <v>6</v>
      </c>
      <c r="G148" s="44">
        <f>SUM('Medição 01'!G148,'Medição 02'!G148,'Medição 03'!G148,'Medição 04'!G148,'Medição 05'!G148,'Medição 06'!G148,'Medição 07'!G148,'Medição 08'!G148,'Medição 09'!G148,'Medição 10'!G148,'Medição 11'!G148,'Medição 12'!G148)</f>
        <v>0</v>
      </c>
      <c r="H148" s="46">
        <f t="shared" si="5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x14ac:dyDescent="0.25">
      <c r="A149" s="22" t="str">
        <f>'Itens de Contrato'!A149</f>
        <v>Instalações Elétricas - Quadros - Cabeamento</v>
      </c>
      <c r="B149" s="22" t="str">
        <f>'Itens de Contrato'!B149</f>
        <v>1.8.19</v>
      </c>
      <c r="C149" s="68" t="str">
        <f>VLOOKUP(B149,'Itens de Contrato'!B$5:J$873,2,0)</f>
        <v>FITA ISOLANTE COMUM No 33, FAB. SCOTCH / TIGRE</v>
      </c>
      <c r="D149" s="41">
        <v>10</v>
      </c>
      <c r="E149" s="42">
        <f>D149*('Itens de Contrato'!F149+'Itens de Contrato'!G149)</f>
        <v>642.72225654270096</v>
      </c>
      <c r="F149" s="44">
        <f t="shared" si="4"/>
        <v>10</v>
      </c>
      <c r="G149" s="44">
        <f>SUM('Medição 01'!G149,'Medição 02'!G149,'Medição 03'!G149,'Medição 04'!G149,'Medição 05'!G149,'Medição 06'!G149,'Medição 07'!G149,'Medição 08'!G149,'Medição 09'!G149,'Medição 10'!G149,'Medição 11'!G149,'Medição 12'!G149)</f>
        <v>0</v>
      </c>
      <c r="H149" s="46">
        <f t="shared" si="5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x14ac:dyDescent="0.25">
      <c r="A150" s="22" t="str">
        <f>'Itens de Contrato'!A150</f>
        <v>Instalações Elétricas - Quadros - Cabeamento</v>
      </c>
      <c r="B150" s="22" t="str">
        <f>'Itens de Contrato'!B150</f>
        <v>1.8.20</v>
      </c>
      <c r="C150" s="68" t="str">
        <f>VLOOKUP(B150,'Itens de Contrato'!B$5:J$873,2,0)</f>
        <v>FITA ISOLANTE ALTA FUSÃO No 23, FAB. SCOTCH, 3M</v>
      </c>
      <c r="D150" s="41">
        <v>10</v>
      </c>
      <c r="E150" s="42">
        <f>D150*('Itens de Contrato'!F150+'Itens de Contrato'!G150)</f>
        <v>891.42782537878975</v>
      </c>
      <c r="F150" s="44">
        <f t="shared" si="4"/>
        <v>10</v>
      </c>
      <c r="G150" s="44">
        <f>SUM('Medição 01'!G150,'Medição 02'!G150,'Medição 03'!G150,'Medição 04'!G150,'Medição 05'!G150,'Medição 06'!G150,'Medição 07'!G150,'Medição 08'!G150,'Medição 09'!G150,'Medição 10'!G150,'Medição 11'!G150,'Medição 12'!G150)</f>
        <v>0</v>
      </c>
      <c r="H150" s="46">
        <f t="shared" si="5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x14ac:dyDescent="0.25">
      <c r="A151" s="22" t="str">
        <f>'Itens de Contrato'!A151</f>
        <v>Instalações Elétricas - Quadros - Cabeamento</v>
      </c>
      <c r="B151" s="22" t="str">
        <f>'Itens de Contrato'!B151</f>
        <v>1.8.21</v>
      </c>
      <c r="C151" s="68" t="str">
        <f>VLOOKUP(B151,'Itens de Contrato'!B$5:J$873,2,0)</f>
        <v>ANILHAS / MARCADORES, FAB. HELLERMANN, PIAL</v>
      </c>
      <c r="D151" s="41">
        <v>1200</v>
      </c>
      <c r="E151" s="42">
        <f>D151*('Itens de Contrato'!F151+'Itens de Contrato'!G151)</f>
        <v>838.33337809917509</v>
      </c>
      <c r="F151" s="44">
        <f t="shared" si="4"/>
        <v>1200</v>
      </c>
      <c r="G151" s="44">
        <f>SUM('Medição 01'!G151,'Medição 02'!G151,'Medição 03'!G151,'Medição 04'!G151,'Medição 05'!G151,'Medição 06'!G151,'Medição 07'!G151,'Medição 08'!G151,'Medição 09'!G151,'Medição 10'!G151,'Medição 11'!G151,'Medição 12'!G151)</f>
        <v>0</v>
      </c>
      <c r="H151" s="46">
        <f t="shared" si="5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22" t="str">
        <f>'Itens de Contrato'!A152</f>
        <v>Instalações Elétricas - Quadros - Cabeamento</v>
      </c>
      <c r="B152" s="22" t="str">
        <f>'Itens de Contrato'!B152</f>
        <v>1.8.22</v>
      </c>
      <c r="C152" s="68" t="str">
        <f>VLOOKUP(B152,'Itens de Contrato'!B$5:J$873,2,0)</f>
        <v>ABRAÇADEIRA DE NYLON INCOLOR 180x3,4mm, FAB. HELLERMANN, PIAL</v>
      </c>
      <c r="D152" s="41">
        <v>1200</v>
      </c>
      <c r="E152" s="42">
        <f>D152*('Itens de Contrato'!F152+'Itens de Contrato'!G152)</f>
        <v>838.33337809917509</v>
      </c>
      <c r="F152" s="44">
        <f t="shared" si="4"/>
        <v>1200</v>
      </c>
      <c r="G152" s="44">
        <f>SUM('Medição 01'!G152,'Medição 02'!G152,'Medição 03'!G152,'Medição 04'!G152,'Medição 05'!G152,'Medição 06'!G152,'Medição 07'!G152,'Medição 08'!G152,'Medição 09'!G152,'Medição 10'!G152,'Medição 11'!G152,'Medição 12'!G152)</f>
        <v>0</v>
      </c>
      <c r="H152" s="46">
        <f t="shared" si="5"/>
        <v>0</v>
      </c>
      <c r="I152" s="45">
        <f>G152*('Itens de Contrato'!F152+'Itens de Contrato'!G152)</f>
        <v>0</v>
      </c>
    </row>
    <row r="153" spans="1:27" x14ac:dyDescent="0.25">
      <c r="A153" s="22" t="str">
        <f>'Itens de Contrato'!A153</f>
        <v>Instalações Elétricas - Quadros - Cabeamento</v>
      </c>
      <c r="B153" s="22" t="str">
        <f>'Itens de Contrato'!B153</f>
        <v>1.8.23</v>
      </c>
      <c r="C153" s="68" t="str">
        <f>VLOOKUP(B153,'Itens de Contrato'!B$5:J$873,2,0)</f>
        <v>TERMINAL DE COMPRESSÃO PRÉ-ISOLADO P/ 4mm2, FAB. INTELLI, MAGNET</v>
      </c>
      <c r="D153" s="41">
        <v>40</v>
      </c>
      <c r="E153" s="42">
        <f>D153*('Itens de Contrato'!F153+'Itens de Contrato'!G153)</f>
        <v>122.95556212121241</v>
      </c>
      <c r="F153" s="44">
        <f t="shared" si="4"/>
        <v>40</v>
      </c>
      <c r="G153" s="44">
        <f>SUM('Medição 01'!G153,'Medição 02'!G153,'Medição 03'!G153,'Medição 04'!G153,'Medição 05'!G153,'Medição 06'!G153,'Medição 07'!G153,'Medição 08'!G153,'Medição 09'!G153,'Medição 10'!G153,'Medição 11'!G153,'Medição 12'!G153)</f>
        <v>0</v>
      </c>
      <c r="H153" s="46">
        <f t="shared" si="5"/>
        <v>0</v>
      </c>
      <c r="I153" s="45">
        <f>G153*('Itens de Contrato'!F153+'Itens de Contrato'!G153)</f>
        <v>0</v>
      </c>
    </row>
    <row r="154" spans="1:27" x14ac:dyDescent="0.25">
      <c r="A154" s="22" t="str">
        <f>'Itens de Contrato'!A154</f>
        <v>Instalações Elétricas - Quadros - Cabeamento</v>
      </c>
      <c r="B154" s="22" t="str">
        <f>'Itens de Contrato'!B154</f>
        <v>1.8.24</v>
      </c>
      <c r="C154" s="68" t="str">
        <f>VLOOKUP(B154,'Itens de Contrato'!B$5:J$873,2,0)</f>
        <v>TERMINAL DE COMPRESSÃO PRÉ-ISOLADO P/ 6mm2, FAB. INTELLI, MAGNET</v>
      </c>
      <c r="D154" s="41">
        <v>30</v>
      </c>
      <c r="E154" s="42">
        <f>D154*('Itens de Contrato'!F154+'Itens de Contrato'!G154)</f>
        <v>108.9833391528928</v>
      </c>
      <c r="F154" s="44">
        <f t="shared" si="4"/>
        <v>30</v>
      </c>
      <c r="G154" s="44">
        <f>SUM('Medição 01'!G154,'Medição 02'!G154,'Medição 03'!G154,'Medição 04'!G154,'Medição 05'!G154,'Medição 06'!G154,'Medição 07'!G154,'Medição 08'!G154,'Medição 09'!G154,'Medição 10'!G154,'Medição 11'!G154,'Medição 12'!G154)</f>
        <v>0</v>
      </c>
      <c r="H154" s="46">
        <f t="shared" si="5"/>
        <v>0</v>
      </c>
      <c r="I154" s="45">
        <f>G154*('Itens de Contrato'!F154+'Itens de Contrato'!G154)</f>
        <v>0</v>
      </c>
    </row>
    <row r="155" spans="1:27" x14ac:dyDescent="0.25">
      <c r="A155" s="22" t="str">
        <f>'Itens de Contrato'!A155</f>
        <v>Instalações Elétricas - Quadros - Cabeamento</v>
      </c>
      <c r="B155" s="22" t="str">
        <f>'Itens de Contrato'!B155</f>
        <v>1.8.25</v>
      </c>
      <c r="C155" s="68" t="str">
        <f>VLOOKUP(B155,'Itens de Contrato'!B$5:J$873,2,0)</f>
        <v>TERMINAL DE COMPRESSÃO PRÉ-ISOLADO P/ 10mm2, FAB. INTELLI, MAGNET</v>
      </c>
      <c r="D155" s="41">
        <v>157</v>
      </c>
      <c r="E155" s="42">
        <f>D155*('Itens de Contrato'!F155+'Itens de Contrato'!G155)</f>
        <v>636.15531174759087</v>
      </c>
      <c r="F155" s="44">
        <f t="shared" si="4"/>
        <v>157</v>
      </c>
      <c r="G155" s="44">
        <f>SUM('Medição 01'!G155,'Medição 02'!G155,'Medição 03'!G155,'Medição 04'!G155,'Medição 05'!G155,'Medição 06'!G155,'Medição 07'!G155,'Medição 08'!G155,'Medição 09'!G155,'Medição 10'!G155,'Medição 11'!G155,'Medição 12'!G155)</f>
        <v>0</v>
      </c>
      <c r="H155" s="46">
        <f t="shared" si="5"/>
        <v>0</v>
      </c>
      <c r="I155" s="45">
        <f>G155*('Itens de Contrato'!F155+'Itens de Contrato'!G155)</f>
        <v>0</v>
      </c>
    </row>
    <row r="156" spans="1:27" x14ac:dyDescent="0.25">
      <c r="A156" s="22" t="str">
        <f>'Itens de Contrato'!A156</f>
        <v>Instalações Elétricas - Quadros - Cabeamento</v>
      </c>
      <c r="B156" s="22" t="str">
        <f>'Itens de Contrato'!B156</f>
        <v>1.8.26</v>
      </c>
      <c r="C156" s="68" t="str">
        <f>VLOOKUP(B156,'Itens de Contrato'!B$5:J$873,2,0)</f>
        <v>TERMINAL DE COMPRESSÃO ESTANHADO 01 FURO P/ 25mm2, FAB. INTELLI, MAGNET</v>
      </c>
      <c r="D156" s="41">
        <v>6</v>
      </c>
      <c r="E156" s="42">
        <f>D156*('Itens de Contrato'!F156+'Itens de Contrato'!G156)</f>
        <v>34.874668528925696</v>
      </c>
      <c r="F156" s="44">
        <f t="shared" si="4"/>
        <v>6</v>
      </c>
      <c r="G156" s="44">
        <f>SUM('Medição 01'!G156,'Medição 02'!G156,'Medição 03'!G156,'Medição 04'!G156,'Medição 05'!G156,'Medição 06'!G156,'Medição 07'!G156,'Medição 08'!G156,'Medição 09'!G156,'Medição 10'!G156,'Medição 11'!G156,'Medição 12'!G156)</f>
        <v>0</v>
      </c>
      <c r="H156" s="46">
        <f t="shared" si="5"/>
        <v>0</v>
      </c>
      <c r="I156" s="45">
        <f>G156*('Itens de Contrato'!F156+'Itens de Contrato'!G156)</f>
        <v>0</v>
      </c>
    </row>
    <row r="157" spans="1:27" x14ac:dyDescent="0.25">
      <c r="A157" s="22" t="str">
        <f>'Itens de Contrato'!A157</f>
        <v>Instalações Elétricas - Quadros - Cabeamento</v>
      </c>
      <c r="B157" s="22" t="str">
        <f>'Itens de Contrato'!B157</f>
        <v>1.8.27</v>
      </c>
      <c r="C157" s="68" t="str">
        <f>VLOOKUP(B157,'Itens de Contrato'!B$5:J$873,2,0)</f>
        <v>TERMINAL DE COMPRESSÃO ESTANHADO 02 FURO P/ 50mm2, FAB. INTELLI, MAGNET</v>
      </c>
      <c r="D157" s="41">
        <v>12</v>
      </c>
      <c r="E157" s="42">
        <f>D157*('Itens de Contrato'!F157+'Itens de Contrato'!G157)</f>
        <v>181.08000966942188</v>
      </c>
      <c r="F157" s="44">
        <f t="shared" si="4"/>
        <v>12</v>
      </c>
      <c r="G157" s="44">
        <f>SUM('Medição 01'!G157,'Medição 02'!G157,'Medição 03'!G157,'Medição 04'!G157,'Medição 05'!G157,'Medição 06'!G157,'Medição 07'!G157,'Medição 08'!G157,'Medição 09'!G157,'Medição 10'!G157,'Medição 11'!G157,'Medição 12'!G157)</f>
        <v>0</v>
      </c>
      <c r="H157" s="46">
        <f t="shared" si="5"/>
        <v>0</v>
      </c>
      <c r="I157" s="45">
        <f>G157*('Itens de Contrato'!F157+'Itens de Contrato'!G157)</f>
        <v>0</v>
      </c>
    </row>
    <row r="158" spans="1:27" x14ac:dyDescent="0.25">
      <c r="A158" s="22" t="str">
        <f>'Itens de Contrato'!A158</f>
        <v>Instalações Elétricas - Quadros - Cabeamento</v>
      </c>
      <c r="B158" s="22" t="str">
        <f>'Itens de Contrato'!B158</f>
        <v>1.8.28</v>
      </c>
      <c r="C158" s="68" t="str">
        <f>VLOOKUP(B158,'Itens de Contrato'!B$5:J$873,2,0)</f>
        <v>TERMINAL DE COMPRESSÃO ESTANHADO 02 FURO P/ 95mm2, FAB. INTELLI, MAGNET</v>
      </c>
      <c r="D158" s="41">
        <v>4</v>
      </c>
      <c r="E158" s="42">
        <f>D158*('Itens de Contrato'!F158+'Itens de Contrato'!G158)</f>
        <v>108.75978358539967</v>
      </c>
      <c r="F158" s="44">
        <f t="shared" si="4"/>
        <v>4</v>
      </c>
      <c r="G158" s="44">
        <f>SUM('Medição 01'!G158,'Medição 02'!G158,'Medição 03'!G158,'Medição 04'!G158,'Medição 05'!G158,'Medição 06'!G158,'Medição 07'!G158,'Medição 08'!G158,'Medição 09'!G158,'Medição 10'!G158,'Medição 11'!G158,'Medição 12'!G158)</f>
        <v>0</v>
      </c>
      <c r="H158" s="46">
        <f t="shared" si="5"/>
        <v>0</v>
      </c>
      <c r="I158" s="45">
        <f>G158*('Itens de Contrato'!F158+'Itens de Contrato'!G158)</f>
        <v>0</v>
      </c>
    </row>
    <row r="159" spans="1:27" x14ac:dyDescent="0.25">
      <c r="A159" s="22" t="str">
        <f>'Itens de Contrato'!A159</f>
        <v>Instalações Elétricas - Quadros - Cabeamento</v>
      </c>
      <c r="B159" s="22" t="str">
        <f>'Itens de Contrato'!B159</f>
        <v>1.8.29</v>
      </c>
      <c r="C159" s="68" t="str">
        <f>VLOOKUP(B159,'Itens de Contrato'!B$5:J$873,2,0)</f>
        <v>TERMINAL DE COMPRESSÃO ESTANHADO 02 FURO P/ 185mm2, FAB. INTELLI, MAGNET</v>
      </c>
      <c r="D159" s="41">
        <v>6</v>
      </c>
      <c r="E159" s="42">
        <f>D159*('Itens de Contrato'!F159+'Itens de Contrato'!G159)</f>
        <v>308.50668314049653</v>
      </c>
      <c r="F159" s="44">
        <f t="shared" si="4"/>
        <v>6</v>
      </c>
      <c r="G159" s="44">
        <f>SUM('Medição 01'!G159,'Medição 02'!G159,'Medição 03'!G159,'Medição 04'!G159,'Medição 05'!G159,'Medição 06'!G159,'Medição 07'!G159,'Medição 08'!G159,'Medição 09'!G159,'Medição 10'!G159,'Medição 11'!G159,'Medição 12'!G159)</f>
        <v>0</v>
      </c>
      <c r="H159" s="46">
        <f t="shared" si="5"/>
        <v>0</v>
      </c>
      <c r="I159" s="45">
        <f>G159*('Itens de Contrato'!F159+'Itens de Contrato'!G159)</f>
        <v>0</v>
      </c>
    </row>
    <row r="160" spans="1:27" x14ac:dyDescent="0.25">
      <c r="A160" s="22" t="str">
        <f>'Itens de Contrato'!A160</f>
        <v>Instalações Elétricas - Quadros - Cabeamento</v>
      </c>
      <c r="B160" s="22" t="str">
        <f>'Itens de Contrato'!B160</f>
        <v>1.8.30</v>
      </c>
      <c r="C160" s="68" t="str">
        <f>VLOOKUP(B160,'Itens de Contrato'!B$5:J$873,2,0)</f>
        <v>CONECTOR DE PRESSÃO SPLIT-BOLT ESTANHADO P/ 95mm2, FAB. INTELLI, MAGNET</v>
      </c>
      <c r="D160" s="41">
        <v>15</v>
      </c>
      <c r="E160" s="42">
        <f>D160*('Itens de Contrato'!F160+'Itens de Contrato'!G160)</f>
        <v>3206.6251712293461</v>
      </c>
      <c r="F160" s="44">
        <f t="shared" si="4"/>
        <v>15</v>
      </c>
      <c r="G160" s="44">
        <f>SUM('Medição 01'!G160,'Medição 02'!G160,'Medição 03'!G160,'Medição 04'!G160,'Medição 05'!G160,'Medição 06'!G160,'Medição 07'!G160,'Medição 08'!G160,'Medição 09'!G160,'Medição 10'!G160,'Medição 11'!G160,'Medição 12'!G160)</f>
        <v>0</v>
      </c>
      <c r="H160" s="46">
        <f t="shared" si="5"/>
        <v>0</v>
      </c>
      <c r="I160" s="45">
        <f>G160*('Itens de Contrato'!F160+'Itens de Contrato'!G160)</f>
        <v>0</v>
      </c>
    </row>
    <row r="161" spans="1:9" x14ac:dyDescent="0.25">
      <c r="A161" s="22" t="str">
        <f>'Itens de Contrato'!A161</f>
        <v>Instalações Elétricas - Quadros</v>
      </c>
      <c r="B161" s="22" t="str">
        <f>'Itens de Contrato'!B161</f>
        <v>1.9.1</v>
      </c>
      <c r="C161" s="68" t="str">
        <f>VLOOKUP(B161,'Itens de Contrato'!B$5:J$873,2,0)</f>
        <v>CPG-COND. 2x300A-380V</v>
      </c>
      <c r="D161" s="41">
        <v>1</v>
      </c>
      <c r="E161" s="42">
        <f>D161*('Itens de Contrato'!F161+'Itens de Contrato'!G161)</f>
        <v>33309.779556473899</v>
      </c>
      <c r="F161" s="44">
        <f t="shared" si="4"/>
        <v>1</v>
      </c>
      <c r="G161" s="44">
        <f>SUM('Medição 01'!G161,'Medição 02'!G161,'Medição 03'!G161,'Medição 04'!G161,'Medição 05'!G161,'Medição 06'!G161,'Medição 07'!G161,'Medição 08'!G161,'Medição 09'!G161,'Medição 10'!G161,'Medição 11'!G161,'Medição 12'!G161)</f>
        <v>0</v>
      </c>
      <c r="H161" s="46">
        <f t="shared" si="5"/>
        <v>0</v>
      </c>
      <c r="I161" s="45">
        <f>G161*('Itens de Contrato'!F161+'Itens de Contrato'!G161)</f>
        <v>0</v>
      </c>
    </row>
    <row r="162" spans="1:9" x14ac:dyDescent="0.25">
      <c r="A162" s="22" t="str">
        <f>'Itens de Contrato'!A162</f>
        <v>Instalações Elétricas - Quadros</v>
      </c>
      <c r="B162" s="22" t="str">
        <f>'Itens de Contrato'!B162</f>
        <v>1.9.2</v>
      </c>
      <c r="C162" s="68" t="str">
        <f>VLOOKUP(B162,'Itens de Contrato'!B$5:J$873,2,0)</f>
        <v>CM1 - CENTRO MEDIÇÃO AGRUPADA 150A - 28UC</v>
      </c>
      <c r="D162" s="41">
        <v>1</v>
      </c>
      <c r="E162" s="42">
        <f>D162*('Itens de Contrato'!F162+'Itens de Contrato'!G162)</f>
        <v>47952.669227272825</v>
      </c>
      <c r="F162" s="44">
        <f t="shared" si="4"/>
        <v>1</v>
      </c>
      <c r="G162" s="44">
        <f>SUM('Medição 01'!G162,'Medição 02'!G162,'Medição 03'!G162,'Medição 04'!G162,'Medição 05'!G162,'Medição 06'!G162,'Medição 07'!G162,'Medição 08'!G162,'Medição 09'!G162,'Medição 10'!G162,'Medição 11'!G162,'Medição 12'!G162)</f>
        <v>0</v>
      </c>
      <c r="H162" s="46">
        <f t="shared" si="5"/>
        <v>0</v>
      </c>
      <c r="I162" s="45">
        <f>G162*('Itens de Contrato'!F162+'Itens de Contrato'!G162)</f>
        <v>0</v>
      </c>
    </row>
    <row r="163" spans="1:9" x14ac:dyDescent="0.25">
      <c r="A163" s="22" t="str">
        <f>'Itens de Contrato'!A163</f>
        <v>Instalações Elétricas - Quadros</v>
      </c>
      <c r="B163" s="22" t="str">
        <f>'Itens de Contrato'!B163</f>
        <v>1.9.3</v>
      </c>
      <c r="C163" s="68" t="str">
        <f>VLOOKUP(B163,'Itens de Contrato'!B$5:J$873,2,0)</f>
        <v>QDC</v>
      </c>
      <c r="D163" s="41">
        <v>1</v>
      </c>
      <c r="E163" s="42">
        <f>D163*('Itens de Contrato'!F163+'Itens de Contrato'!G163)</f>
        <v>15313.556373278268</v>
      </c>
      <c r="F163" s="44">
        <f t="shared" si="4"/>
        <v>1</v>
      </c>
      <c r="G163" s="44">
        <f>SUM('Medição 01'!G163,'Medição 02'!G163,'Medição 03'!G163,'Medição 04'!G163,'Medição 05'!G163,'Medição 06'!G163,'Medição 07'!G163,'Medição 08'!G163,'Medição 09'!G163,'Medição 10'!G163,'Medição 11'!G163,'Medição 12'!G163)</f>
        <v>0</v>
      </c>
      <c r="H163" s="46">
        <f t="shared" si="5"/>
        <v>0</v>
      </c>
      <c r="I163" s="45">
        <f>G163*('Itens de Contrato'!F163+'Itens de Contrato'!G163)</f>
        <v>0</v>
      </c>
    </row>
    <row r="164" spans="1:9" x14ac:dyDescent="0.25">
      <c r="A164" s="22" t="str">
        <f>'Itens de Contrato'!A164</f>
        <v>Instalações Elétricas - Quadros</v>
      </c>
      <c r="B164" s="22" t="str">
        <f>'Itens de Contrato'!B164</f>
        <v>1.9.4</v>
      </c>
      <c r="C164" s="68" t="str">
        <f>VLOOKUP(B164,'Itens de Contrato'!B$5:J$873,2,0)</f>
        <v>QL-TIPO</v>
      </c>
      <c r="D164" s="41">
        <v>26</v>
      </c>
      <c r="E164" s="42">
        <f>D164*('Itens de Contrato'!F164+'Itens de Contrato'!G164)</f>
        <v>147127.50785640528</v>
      </c>
      <c r="F164" s="44">
        <f t="shared" si="4"/>
        <v>26</v>
      </c>
      <c r="G164" s="44">
        <f>SUM('Medição 01'!G164,'Medição 02'!G164,'Medição 03'!G164,'Medição 04'!G164,'Medição 05'!G164,'Medição 06'!G164,'Medição 07'!G164,'Medição 08'!G164,'Medição 09'!G164,'Medição 10'!G164,'Medição 11'!G164,'Medição 12'!G164)</f>
        <v>0</v>
      </c>
      <c r="H164" s="46">
        <f t="shared" si="5"/>
        <v>0</v>
      </c>
      <c r="I164" s="45">
        <f>G164*('Itens de Contrato'!F164+'Itens de Contrato'!G164)</f>
        <v>0</v>
      </c>
    </row>
    <row r="165" spans="1:9" x14ac:dyDescent="0.25">
      <c r="A165" s="22" t="str">
        <f>'Itens de Contrato'!A165</f>
        <v>Instalações Elétricas - Quadros</v>
      </c>
      <c r="B165" s="22" t="str">
        <f>'Itens de Contrato'!B165</f>
        <v>1.9.5</v>
      </c>
      <c r="C165" s="68" t="str">
        <f>VLOOKUP(B165,'Itens de Contrato'!B$5:J$873,2,0)</f>
        <v>QL-SUBSOLO</v>
      </c>
      <c r="D165" s="41">
        <v>1</v>
      </c>
      <c r="E165" s="42">
        <f>D165*('Itens de Contrato'!F165+'Itens de Contrato'!G165)</f>
        <v>5560.9447413911957</v>
      </c>
      <c r="F165" s="44">
        <f t="shared" si="4"/>
        <v>1</v>
      </c>
      <c r="G165" s="44">
        <f>SUM('Medição 01'!G165,'Medição 02'!G165,'Medição 03'!G165,'Medição 04'!G165,'Medição 05'!G165,'Medição 06'!G165,'Medição 07'!G165,'Medição 08'!G165,'Medição 09'!G165,'Medição 10'!G165,'Medição 11'!G165,'Medição 12'!G165)</f>
        <v>0</v>
      </c>
      <c r="H165" s="46">
        <f t="shared" si="5"/>
        <v>0</v>
      </c>
      <c r="I165" s="45">
        <f>G165*('Itens de Contrato'!F165+'Itens de Contrato'!G165)</f>
        <v>0</v>
      </c>
    </row>
    <row r="166" spans="1:9" x14ac:dyDescent="0.25">
      <c r="A166" s="22" t="str">
        <f>'Itens de Contrato'!A166</f>
        <v>Instalações Elétricas - Quadros</v>
      </c>
      <c r="B166" s="22" t="str">
        <f>'Itens de Contrato'!B166</f>
        <v>1.9.6</v>
      </c>
      <c r="C166" s="68" t="str">
        <f>VLOOKUP(B166,'Itens de Contrato'!B$5:J$873,2,0)</f>
        <v>QL-TÉRREO</v>
      </c>
      <c r="D166" s="41">
        <v>1</v>
      </c>
      <c r="E166" s="42">
        <f>D166*('Itens de Contrato'!F166+'Itens de Contrato'!G166)</f>
        <v>6049.9725452823805</v>
      </c>
      <c r="F166" s="44">
        <f t="shared" si="4"/>
        <v>1</v>
      </c>
      <c r="G166" s="44">
        <f>SUM('Medição 01'!G166,'Medição 02'!G166,'Medição 03'!G166,'Medição 04'!G166,'Medição 05'!G166,'Medição 06'!G166,'Medição 07'!G166,'Medição 08'!G166,'Medição 09'!G166,'Medição 10'!G166,'Medição 11'!G166,'Medição 12'!G166)</f>
        <v>0</v>
      </c>
      <c r="H166" s="46">
        <f t="shared" si="5"/>
        <v>0</v>
      </c>
      <c r="I166" s="45">
        <f>G166*('Itens de Contrato'!F166+'Itens de Contrato'!G166)</f>
        <v>0</v>
      </c>
    </row>
    <row r="167" spans="1:9" x14ac:dyDescent="0.25">
      <c r="A167" s="22" t="str">
        <f>'Itens de Contrato'!A167</f>
        <v>Instalações Elétricas - Quadros</v>
      </c>
      <c r="B167" s="22" t="str">
        <f>'Itens de Contrato'!B167</f>
        <v>1.9.7</v>
      </c>
      <c r="C167" s="68" t="str">
        <f>VLOOKUP(B167,'Itens de Contrato'!B$5:J$873,2,0)</f>
        <v>QL-GUARITA</v>
      </c>
      <c r="D167" s="41">
        <v>1</v>
      </c>
      <c r="E167" s="42">
        <f>D167*('Itens de Contrato'!F167+'Itens de Contrato'!G167)</f>
        <v>7922.2504230372069</v>
      </c>
      <c r="F167" s="44">
        <f t="shared" si="4"/>
        <v>1</v>
      </c>
      <c r="G167" s="44">
        <f>SUM('Medição 01'!G167,'Medição 02'!G167,'Medição 03'!G167,'Medição 04'!G167,'Medição 05'!G167,'Medição 06'!G167,'Medição 07'!G167,'Medição 08'!G167,'Medição 09'!G167,'Medição 10'!G167,'Medição 11'!G167,'Medição 12'!G167)</f>
        <v>0</v>
      </c>
      <c r="H167" s="46">
        <f t="shared" si="5"/>
        <v>0</v>
      </c>
      <c r="I167" s="45">
        <f>G167*('Itens de Contrato'!F167+'Itens de Contrato'!G167)</f>
        <v>0</v>
      </c>
    </row>
    <row r="168" spans="1:9" x14ac:dyDescent="0.25">
      <c r="A168" s="22" t="str">
        <f>'Itens de Contrato'!A168</f>
        <v>Instalações Elétricas - Quadros</v>
      </c>
      <c r="B168" s="22" t="str">
        <f>'Itens de Contrato'!B168</f>
        <v>1.9.8</v>
      </c>
      <c r="C168" s="68" t="str">
        <f>VLOOKUP(B168,'Itens de Contrato'!B$5:J$873,2,0)</f>
        <v>QL-LAZER</v>
      </c>
      <c r="D168" s="41">
        <v>1</v>
      </c>
      <c r="E168" s="42">
        <f>D168*('Itens de Contrato'!F168+'Itens de Contrato'!G168)</f>
        <v>10157.80609796834</v>
      </c>
      <c r="F168" s="44">
        <f t="shared" si="4"/>
        <v>1</v>
      </c>
      <c r="G168" s="44">
        <f>SUM('Medição 01'!G168,'Medição 02'!G168,'Medição 03'!G168,'Medição 04'!G168,'Medição 05'!G168,'Medição 06'!G168,'Medição 07'!G168,'Medição 08'!G168,'Medição 09'!G168,'Medição 10'!G168,'Medição 11'!G168,'Medição 12'!G168)</f>
        <v>0</v>
      </c>
      <c r="H168" s="46">
        <f t="shared" si="5"/>
        <v>0</v>
      </c>
      <c r="I168" s="45">
        <f>G168*('Itens de Contrato'!F168+'Itens de Contrato'!G168)</f>
        <v>0</v>
      </c>
    </row>
    <row r="169" spans="1:9" x14ac:dyDescent="0.25">
      <c r="A169" s="22" t="str">
        <f>'Itens de Contrato'!A169</f>
        <v>Instalações Elétricas - Quadros</v>
      </c>
      <c r="B169" s="22" t="str">
        <f>'Itens de Contrato'!B169</f>
        <v>1.9.9</v>
      </c>
      <c r="C169" s="68" t="str">
        <f>VLOOKUP(B169,'Itens de Contrato'!B$5:J$873,2,0)</f>
        <v>QL-C.MAQ.</v>
      </c>
      <c r="D169" s="41">
        <v>1</v>
      </c>
      <c r="E169" s="42">
        <f>D169*('Itens de Contrato'!F169+'Itens de Contrato'!G169)</f>
        <v>6455.167011363651</v>
      </c>
      <c r="F169" s="44">
        <f t="shared" si="4"/>
        <v>1</v>
      </c>
      <c r="G169" s="44">
        <f>SUM('Medição 01'!G169,'Medição 02'!G169,'Medição 03'!G169,'Medição 04'!G169,'Medição 05'!G169,'Medição 06'!G169,'Medição 07'!G169,'Medição 08'!G169,'Medição 09'!G169,'Medição 10'!G169,'Medição 11'!G169,'Medição 12'!G169)</f>
        <v>0</v>
      </c>
      <c r="H169" s="46">
        <f t="shared" si="5"/>
        <v>0</v>
      </c>
      <c r="I169" s="45">
        <f>G169*('Itens de Contrato'!F169+'Itens de Contrato'!G169)</f>
        <v>0</v>
      </c>
    </row>
    <row r="170" spans="1:9" x14ac:dyDescent="0.25">
      <c r="A170" s="22" t="str">
        <f>'Itens de Contrato'!A170</f>
        <v>Instalações Elétricas - Quadros</v>
      </c>
      <c r="B170" s="22" t="str">
        <f>'Itens de Contrato'!B170</f>
        <v>1.9.10</v>
      </c>
      <c r="C170" s="68" t="str">
        <f>VLOOKUP(B170,'Itens de Contrato'!B$5:J$873,2,0)</f>
        <v>QFAC-LAZER</v>
      </c>
      <c r="D170" s="41">
        <v>1</v>
      </c>
      <c r="E170" s="42">
        <f>D170*('Itens de Contrato'!F170+'Itens de Contrato'!G170)</f>
        <v>7181.7226057162679</v>
      </c>
      <c r="F170" s="44">
        <f t="shared" si="4"/>
        <v>1</v>
      </c>
      <c r="G170" s="44">
        <f>SUM('Medição 01'!G170,'Medição 02'!G170,'Medição 03'!G170,'Medição 04'!G170,'Medição 05'!G170,'Medição 06'!G170,'Medição 07'!G170,'Medição 08'!G170,'Medição 09'!G170,'Medição 10'!G170,'Medição 11'!G170,'Medição 12'!G170)</f>
        <v>0</v>
      </c>
      <c r="H170" s="46">
        <f t="shared" si="5"/>
        <v>0</v>
      </c>
      <c r="I170" s="45">
        <f>G170*('Itens de Contrato'!F170+'Itens de Contrato'!G170)</f>
        <v>0</v>
      </c>
    </row>
    <row r="171" spans="1:9" x14ac:dyDescent="0.25">
      <c r="A171" s="22" t="str">
        <f>'Itens de Contrato'!A171</f>
        <v>Instalações Elétricas - Quadros</v>
      </c>
      <c r="B171" s="22" t="str">
        <f>'Itens de Contrato'!B171</f>
        <v>1.9.11</v>
      </c>
      <c r="C171" s="68" t="str">
        <f>VLOOKUP(B171,'Itens de Contrato'!B$5:J$873,2,0)</f>
        <v>QB-INC/SPK.(2x10CV)</v>
      </c>
      <c r="D171" s="41">
        <v>1</v>
      </c>
      <c r="E171" s="42">
        <f>D171*('Itens de Contrato'!F171+'Itens de Contrato'!G171)</f>
        <v>32695.001745867827</v>
      </c>
      <c r="F171" s="44">
        <f t="shared" si="4"/>
        <v>1</v>
      </c>
      <c r="G171" s="44">
        <f>SUM('Medição 01'!G171,'Medição 02'!G171,'Medição 03'!G171,'Medição 04'!G171,'Medição 05'!G171,'Medição 06'!G171,'Medição 07'!G171,'Medição 08'!G171,'Medição 09'!G171,'Medição 10'!G171,'Medição 11'!G171,'Medição 12'!G171)</f>
        <v>0</v>
      </c>
      <c r="H171" s="46">
        <f t="shared" si="5"/>
        <v>0</v>
      </c>
      <c r="I171" s="45">
        <f>G171*('Itens de Contrato'!F171+'Itens de Contrato'!G171)</f>
        <v>0</v>
      </c>
    </row>
    <row r="172" spans="1:9" x14ac:dyDescent="0.25">
      <c r="A172" s="22" t="str">
        <f>'Itens de Contrato'!A172</f>
        <v>Instalações Elétricas - Quadros</v>
      </c>
      <c r="B172" s="22" t="str">
        <f>'Itens de Contrato'!B172</f>
        <v>1.9.12</v>
      </c>
      <c r="C172" s="68" t="str">
        <f>VLOOKUP(B172,'Itens de Contrato'!B$5:J$873,2,0)</f>
        <v>QB-REC/SUC.(2x5CV)</v>
      </c>
      <c r="D172" s="41">
        <v>1</v>
      </c>
      <c r="E172" s="42">
        <f>D172*('Itens de Contrato'!F172+'Itens de Contrato'!G172)</f>
        <v>9836.4449696969896</v>
      </c>
      <c r="F172" s="44">
        <f t="shared" si="4"/>
        <v>1</v>
      </c>
      <c r="G172" s="44">
        <f>SUM('Medição 01'!G172,'Medição 02'!G172,'Medição 03'!G172,'Medição 04'!G172,'Medição 05'!G172,'Medição 06'!G172,'Medição 07'!G172,'Medição 08'!G172,'Medição 09'!G172,'Medição 10'!G172,'Medição 11'!G172,'Medição 12'!G172)</f>
        <v>0</v>
      </c>
      <c r="H172" s="46">
        <f t="shared" si="5"/>
        <v>0</v>
      </c>
      <c r="I172" s="45">
        <f>G172*('Itens de Contrato'!F172+'Itens de Contrato'!G172)</f>
        <v>0</v>
      </c>
    </row>
    <row r="173" spans="1:9" x14ac:dyDescent="0.25">
      <c r="A173" s="22" t="str">
        <f>'Itens de Contrato'!A173</f>
        <v>Instalações Elétricas - Quadros</v>
      </c>
      <c r="B173" s="22" t="str">
        <f>'Itens de Contrato'!B173</f>
        <v>1.9.13</v>
      </c>
      <c r="C173" s="68" t="str">
        <f>VLOOKUP(B173,'Itens de Contrato'!B$5:J$873,2,0)</f>
        <v>QB-DREN.(2x1,5CV)</v>
      </c>
      <c r="D173" s="41">
        <v>1</v>
      </c>
      <c r="E173" s="42">
        <f>D173*('Itens de Contrato'!F173+'Itens de Contrato'!G173)</f>
        <v>8020.0559838154441</v>
      </c>
      <c r="F173" s="44">
        <f t="shared" si="4"/>
        <v>1</v>
      </c>
      <c r="G173" s="44">
        <f>SUM('Medição 01'!G173,'Medição 02'!G173,'Medição 03'!G173,'Medição 04'!G173,'Medição 05'!G173,'Medição 06'!G173,'Medição 07'!G173,'Medição 08'!G173,'Medição 09'!G173,'Medição 10'!G173,'Medição 11'!G173,'Medição 12'!G173)</f>
        <v>0</v>
      </c>
      <c r="H173" s="46">
        <f t="shared" si="5"/>
        <v>0</v>
      </c>
      <c r="I173" s="45">
        <f>G173*('Itens de Contrato'!F173+'Itens de Contrato'!G173)</f>
        <v>0</v>
      </c>
    </row>
    <row r="174" spans="1:9" x14ac:dyDescent="0.25">
      <c r="A174" s="22" t="str">
        <f>'Itens de Contrato'!A174</f>
        <v>Instalações Elétricas - Quadros</v>
      </c>
      <c r="B174" s="22" t="str">
        <f>'Itens de Contrato'!B174</f>
        <v>1.9.14</v>
      </c>
      <c r="C174" s="68" t="str">
        <f>VLOOKUP(B174,'Itens de Contrato'!B$5:J$873,2,0)</f>
        <v>QB-PISCINA</v>
      </c>
      <c r="D174" s="41">
        <v>1</v>
      </c>
      <c r="E174" s="42">
        <f>D174*('Itens de Contrato'!F174+'Itens de Contrato'!G174)</f>
        <v>8020.0559838154441</v>
      </c>
      <c r="F174" s="44">
        <f t="shared" si="4"/>
        <v>1</v>
      </c>
      <c r="G174" s="44">
        <f>SUM('Medição 01'!G174,'Medição 02'!G174,'Medição 03'!G174,'Medição 04'!G174,'Medição 05'!G174,'Medição 06'!G174,'Medição 07'!G174,'Medição 08'!G174,'Medição 09'!G174,'Medição 10'!G174,'Medição 11'!G174,'Medição 12'!G174)</f>
        <v>0</v>
      </c>
      <c r="H174" s="46">
        <f t="shared" si="5"/>
        <v>0</v>
      </c>
      <c r="I174" s="45">
        <f>G174*('Itens de Contrato'!F174+'Itens de Contrato'!G174)</f>
        <v>0</v>
      </c>
    </row>
    <row r="175" spans="1:9" x14ac:dyDescent="0.25">
      <c r="A175" s="22" t="str">
        <f>'Itens de Contrato'!A175</f>
        <v>Instalações Elétricas - Quadros</v>
      </c>
      <c r="B175" s="22" t="str">
        <f>'Itens de Contrato'!B175</f>
        <v>1.9.15</v>
      </c>
      <c r="C175" s="68" t="str">
        <f>VLOOKUP(B175,'Itens de Contrato'!B$5:J$873,2,0)</f>
        <v>QF-ELEV.1...3</v>
      </c>
      <c r="D175" s="41">
        <v>3</v>
      </c>
      <c r="E175" s="42">
        <f>D175*('Itens de Contrato'!F175+'Itens de Contrato'!G175)</f>
        <v>7377.3337272727449</v>
      </c>
      <c r="F175" s="44">
        <f t="shared" si="4"/>
        <v>3</v>
      </c>
      <c r="G175" s="44">
        <f>SUM('Medição 01'!G175,'Medição 02'!G175,'Medição 03'!G175,'Medição 04'!G175,'Medição 05'!G175,'Medição 06'!G175,'Medição 07'!G175,'Medição 08'!G175,'Medição 09'!G175,'Medição 10'!G175,'Medição 11'!G175,'Medição 12'!G175)</f>
        <v>0</v>
      </c>
      <c r="H175" s="46">
        <f t="shared" si="5"/>
        <v>0</v>
      </c>
      <c r="I175" s="45">
        <f>G175*('Itens de Contrato'!F175+'Itens de Contrato'!G175)</f>
        <v>0</v>
      </c>
    </row>
    <row r="176" spans="1:9" x14ac:dyDescent="0.25">
      <c r="A176" s="22" t="str">
        <f>'Itens de Contrato'!A176</f>
        <v>Instalações de Telecom/Infra CFTV - Tubulações Laje aparente e paredes</v>
      </c>
      <c r="B176" s="22" t="str">
        <f>'Itens de Contrato'!B176</f>
        <v>2.1.1</v>
      </c>
      <c r="C176" s="68" t="str">
        <f>VLOOKUP(B176,'Itens de Contrato'!B$5:J$873,2,0)</f>
        <v>ELETRODUTO PVC RÍGIDO ROSCÁVEL, CLASSE B, NBR-15465,  Ф 3/4" x 3,0m, FAB.TIGRE, AMANCO</v>
      </c>
      <c r="D176" s="41">
        <v>912</v>
      </c>
      <c r="E176" s="42">
        <f>D176*('Itens de Contrato'!F176+'Itens de Contrato'!G176)</f>
        <v>34073.892486165358</v>
      </c>
      <c r="F176" s="44">
        <f t="shared" si="4"/>
        <v>912</v>
      </c>
      <c r="G176" s="44">
        <f>SUM('Medição 01'!G176,'Medição 02'!G176,'Medição 03'!G176,'Medição 04'!G176,'Medição 05'!G176,'Medição 06'!G176,'Medição 07'!G176,'Medição 08'!G176,'Medição 09'!G176,'Medição 10'!G176,'Medição 11'!G176,'Medição 12'!G176)</f>
        <v>0</v>
      </c>
      <c r="H176" s="46">
        <f t="shared" si="5"/>
        <v>0</v>
      </c>
      <c r="I176" s="45">
        <f>G176*('Itens de Contrato'!F176+'Itens de Contrato'!G176)</f>
        <v>0</v>
      </c>
    </row>
    <row r="177" spans="1:9" x14ac:dyDescent="0.25">
      <c r="A177" s="22" t="str">
        <f>'Itens de Contrato'!A177</f>
        <v>Instalações de Telecom/Infra CFTV - Tubulações Laje aparente e paredes</v>
      </c>
      <c r="B177" s="22" t="str">
        <f>'Itens de Contrato'!B177</f>
        <v>2.1.2</v>
      </c>
      <c r="C177" s="68" t="str">
        <f>VLOOKUP(B177,'Itens de Contrato'!B$5:J$873,2,0)</f>
        <v>ELETRODUTO PVC RÍGIDO ROSCÁVEL, CLASSE B, NBR-15465,  Ф 1" x 3,0m, FAB.TIGRE, AMANCO</v>
      </c>
      <c r="D177" s="41">
        <v>62</v>
      </c>
      <c r="E177" s="42">
        <f>D177*('Itens de Contrato'!F177+'Itens de Contrato'!G177)</f>
        <v>3692.0760860406408</v>
      </c>
      <c r="F177" s="44">
        <f t="shared" si="4"/>
        <v>62</v>
      </c>
      <c r="G177" s="44">
        <f>SUM('Medição 01'!G177,'Medição 02'!G177,'Medição 03'!G177,'Medição 04'!G177,'Medição 05'!G177,'Medição 06'!G177,'Medição 07'!G177,'Medição 08'!G177,'Medição 09'!G177,'Medição 10'!G177,'Medição 11'!G177,'Medição 12'!G177)</f>
        <v>0</v>
      </c>
      <c r="H177" s="46">
        <f t="shared" si="5"/>
        <v>0</v>
      </c>
      <c r="I177" s="45">
        <f>G177*('Itens de Contrato'!F177+'Itens de Contrato'!G177)</f>
        <v>0</v>
      </c>
    </row>
    <row r="178" spans="1:9" x14ac:dyDescent="0.25">
      <c r="A178" s="22" t="str">
        <f>'Itens de Contrato'!A178</f>
        <v>Instalações de Telecom/Infra CFTV - Tubulações Laje aparente e paredes</v>
      </c>
      <c r="B178" s="22" t="str">
        <f>'Itens de Contrato'!B178</f>
        <v>2.1.3</v>
      </c>
      <c r="C178" s="68" t="str">
        <f>VLOOKUP(B178,'Itens de Contrato'!B$5:J$873,2,0)</f>
        <v>CURVA 90o P/ELETRODUTO PVC RÍGIDO, ROSCA Ф 3/4", FAB.TIGRE, AMANCO</v>
      </c>
      <c r="D178" s="41">
        <v>623</v>
      </c>
      <c r="E178" s="42">
        <f>D178*('Itens de Contrato'!F178+'Itens de Contrato'!G178)</f>
        <v>5275.0451150134404</v>
      </c>
      <c r="F178" s="44">
        <f t="shared" si="4"/>
        <v>623</v>
      </c>
      <c r="G178" s="44">
        <f>SUM('Medição 01'!G178,'Medição 02'!G178,'Medição 03'!G178,'Medição 04'!G178,'Medição 05'!G178,'Medição 06'!G178,'Medição 07'!G178,'Medição 08'!G178,'Medição 09'!G178,'Medição 10'!G178,'Medição 11'!G178,'Medição 12'!G178)</f>
        <v>0</v>
      </c>
      <c r="H178" s="46">
        <f t="shared" si="5"/>
        <v>0</v>
      </c>
      <c r="I178" s="45">
        <f>G178*('Itens de Contrato'!F178+'Itens de Contrato'!G178)</f>
        <v>0</v>
      </c>
    </row>
    <row r="179" spans="1:9" x14ac:dyDescent="0.25">
      <c r="A179" s="22" t="str">
        <f>'Itens de Contrato'!A179</f>
        <v>Instalações de Telecom/Infra CFTV - Tubulações Laje aparente e paredes</v>
      </c>
      <c r="B179" s="22" t="str">
        <f>'Itens de Contrato'!B179</f>
        <v>2.1.4</v>
      </c>
      <c r="C179" s="68" t="str">
        <f>VLOOKUP(B179,'Itens de Contrato'!B$5:J$873,2,0)</f>
        <v>CURVA 90o P/ELETRODUTO PVC RÍGIDO, ROSCA Ф 1", FAB.TIGRE, AMANCO</v>
      </c>
      <c r="D179" s="41">
        <v>19</v>
      </c>
      <c r="E179" s="42">
        <f>D179*('Itens de Contrato'!F179+'Itens de Contrato'!G179)</f>
        <v>229.36801224793439</v>
      </c>
      <c r="F179" s="44">
        <f t="shared" si="4"/>
        <v>19</v>
      </c>
      <c r="G179" s="44">
        <f>SUM('Medição 01'!G179,'Medição 02'!G179,'Medição 03'!G179,'Medição 04'!G179,'Medição 05'!G179,'Medição 06'!G179,'Medição 07'!G179,'Medição 08'!G179,'Medição 09'!G179,'Medição 10'!G179,'Medição 11'!G179,'Medição 12'!G179)</f>
        <v>0</v>
      </c>
      <c r="H179" s="46">
        <f t="shared" si="5"/>
        <v>0</v>
      </c>
      <c r="I179" s="45">
        <f>G179*('Itens de Contrato'!F179+'Itens de Contrato'!G179)</f>
        <v>0</v>
      </c>
    </row>
    <row r="180" spans="1:9" x14ac:dyDescent="0.25">
      <c r="A180" s="22" t="str">
        <f>'Itens de Contrato'!A180</f>
        <v>Instalações de Telecom/Infra CFTV - Tubulações Laje aparente e paredes</v>
      </c>
      <c r="B180" s="22" t="str">
        <f>'Itens de Contrato'!B180</f>
        <v>2.1.5</v>
      </c>
      <c r="C180" s="68" t="str">
        <f>VLOOKUP(B180,'Itens de Contrato'!B$5:J$873,2,0)</f>
        <v>LUVA P/ELETRODUTO PVC RÍGIDO, ROSCA Ф 3/4", FAB.TIGRE, AMANCO</v>
      </c>
      <c r="D180" s="41">
        <v>1535</v>
      </c>
      <c r="E180" s="42">
        <f>D180*('Itens de Contrato'!F180+'Itens de Contrato'!G180)</f>
        <v>6906.0506465513236</v>
      </c>
      <c r="F180" s="44">
        <f t="shared" si="4"/>
        <v>1535</v>
      </c>
      <c r="G180" s="44">
        <f>SUM('Medição 01'!G180,'Medição 02'!G180,'Medição 03'!G180,'Medição 04'!G180,'Medição 05'!G180,'Medição 06'!G180,'Medição 07'!G180,'Medição 08'!G180,'Medição 09'!G180,'Medição 10'!G180,'Medição 11'!G180,'Medição 12'!G180)</f>
        <v>0</v>
      </c>
      <c r="H180" s="46">
        <f t="shared" si="5"/>
        <v>0</v>
      </c>
      <c r="I180" s="45">
        <f>G180*('Itens de Contrato'!F180+'Itens de Contrato'!G180)</f>
        <v>0</v>
      </c>
    </row>
    <row r="181" spans="1:9" x14ac:dyDescent="0.25">
      <c r="A181" s="22" t="str">
        <f>'Itens de Contrato'!A181</f>
        <v>Instalações de Telecom/Infra CFTV - Tubulações Laje aparente e paredes</v>
      </c>
      <c r="B181" s="22" t="str">
        <f>'Itens de Contrato'!B181</f>
        <v>2.1.6</v>
      </c>
      <c r="C181" s="68" t="str">
        <f>VLOOKUP(B181,'Itens de Contrato'!B$5:J$873,2,0)</f>
        <v>LUVA P/ELETRODUTO PVC RÍGIDO, ROSCA Ф 1", FAB.TIGRE, AMANCO</v>
      </c>
      <c r="D181" s="41">
        <v>81</v>
      </c>
      <c r="E181" s="42">
        <f>D181*('Itens de Contrato'!F181+'Itens de Contrato'!G181)</f>
        <v>586.24653130475326</v>
      </c>
      <c r="F181" s="44">
        <f t="shared" si="4"/>
        <v>81</v>
      </c>
      <c r="G181" s="44">
        <f>SUM('Medição 01'!G181,'Medição 02'!G181,'Medição 03'!G181,'Medição 04'!G181,'Medição 05'!G181,'Medição 06'!G181,'Medição 07'!G181,'Medição 08'!G181,'Medição 09'!G181,'Medição 10'!G181,'Medição 11'!G181,'Medição 12'!G181)</f>
        <v>0</v>
      </c>
      <c r="H181" s="46">
        <f t="shared" si="5"/>
        <v>0</v>
      </c>
      <c r="I181" s="45">
        <f>G181*('Itens de Contrato'!F181+'Itens de Contrato'!G181)</f>
        <v>0</v>
      </c>
    </row>
    <row r="182" spans="1:9" x14ac:dyDescent="0.25">
      <c r="A182" s="22" t="str">
        <f>'Itens de Contrato'!A182</f>
        <v>Instalações de Telecom/Infra CFTV - Tubulações Laje aparente e paredes</v>
      </c>
      <c r="B182" s="22" t="str">
        <f>'Itens de Contrato'!B182</f>
        <v>2.1.7</v>
      </c>
      <c r="C182" s="68" t="str">
        <f>VLOOKUP(B182,'Itens de Contrato'!B$5:J$873,2,0)</f>
        <v>BUCHA E ARRUELA EM LIGA DE ALUMINIO SILÍCIO Ф 3/4", FAB. WETZEL, TRAMONTINA</v>
      </c>
      <c r="D182" s="41">
        <v>676</v>
      </c>
      <c r="E182" s="42">
        <f>D182*('Itens de Contrato'!F182+'Itens de Contrato'!G182)</f>
        <v>4118.1171087906423</v>
      </c>
      <c r="F182" s="44">
        <f t="shared" si="4"/>
        <v>676</v>
      </c>
      <c r="G182" s="44">
        <f>SUM('Medição 01'!G182,'Medição 02'!G182,'Medição 03'!G182,'Medição 04'!G182,'Medição 05'!G182,'Medição 06'!G182,'Medição 07'!G182,'Medição 08'!G182,'Medição 09'!G182,'Medição 10'!G182,'Medição 11'!G182,'Medição 12'!G182)</f>
        <v>0</v>
      </c>
      <c r="H182" s="46">
        <f t="shared" si="5"/>
        <v>0</v>
      </c>
      <c r="I182" s="45">
        <f>G182*('Itens de Contrato'!F182+'Itens de Contrato'!G182)</f>
        <v>0</v>
      </c>
    </row>
    <row r="183" spans="1:9" x14ac:dyDescent="0.25">
      <c r="A183" s="22" t="str">
        <f>'Itens de Contrato'!A183</f>
        <v>Instalações de Telecom/Infra CFTV - Tubulações Laje aparente e paredes</v>
      </c>
      <c r="B183" s="22" t="str">
        <f>'Itens de Contrato'!B183</f>
        <v>2.1.8</v>
      </c>
      <c r="C183" s="68" t="str">
        <f>VLOOKUP(B183,'Itens de Contrato'!B$5:J$873,2,0)</f>
        <v>BUCHA E ARRUELA EM LIGA DE ALUMINIO SILÍCIO Ф 1", FAB. WETZEL, TRAMONTINA</v>
      </c>
      <c r="D183" s="41">
        <v>29</v>
      </c>
      <c r="E183" s="42">
        <f>D183*('Itens de Contrato'!F183+'Itens de Contrato'!G183)</f>
        <v>237.44395712362302</v>
      </c>
      <c r="F183" s="44">
        <f t="shared" si="4"/>
        <v>29</v>
      </c>
      <c r="G183" s="44">
        <f>SUM('Medição 01'!G183,'Medição 02'!G183,'Medição 03'!G183,'Medição 04'!G183,'Medição 05'!G183,'Medição 06'!G183,'Medição 07'!G183,'Medição 08'!G183,'Medição 09'!G183,'Medição 10'!G183,'Medição 11'!G183,'Medição 12'!G183)</f>
        <v>0</v>
      </c>
      <c r="H183" s="46">
        <f t="shared" si="5"/>
        <v>0</v>
      </c>
      <c r="I183" s="45">
        <f>G183*('Itens de Contrato'!F183+'Itens de Contrato'!G183)</f>
        <v>0</v>
      </c>
    </row>
    <row r="184" spans="1:9" ht="26.4" x14ac:dyDescent="0.25">
      <c r="A184" s="22" t="str">
        <f>'Itens de Contrato'!A184</f>
        <v>Instalações de Telecom/Infra CFTV - Tubulações Laje aparente e paredes</v>
      </c>
      <c r="B184" s="22" t="str">
        <f>'Itens de Contrato'!B184</f>
        <v>2.1.9</v>
      </c>
      <c r="C184" s="68" t="str">
        <f>VLOOKUP(B184,'Itens de Contrato'!B$5:J$873,2,0)</f>
        <v>PARAFUSO FENDA, ROSCA SOBERBA C/BUCHA DE NYLON Ref. S8 x 40mm, FAB. MAXTIL,CARMEHIL</v>
      </c>
      <c r="D184" s="41">
        <v>992</v>
      </c>
      <c r="E184" s="42">
        <f>D184*('Itens de Contrato'!F184+'Itens de Contrato'!G184)</f>
        <v>2411.7174621157073</v>
      </c>
      <c r="F184" s="44">
        <f t="shared" si="4"/>
        <v>992</v>
      </c>
      <c r="G184" s="44">
        <f>SUM('Medição 01'!G184,'Medição 02'!G184,'Medição 03'!G184,'Medição 04'!G184,'Medição 05'!G184,'Medição 06'!G184,'Medição 07'!G184,'Medição 08'!G184,'Medição 09'!G184,'Medição 10'!G184,'Medição 11'!G184,'Medição 12'!G184)</f>
        <v>0</v>
      </c>
      <c r="H184" s="46">
        <f t="shared" si="5"/>
        <v>0</v>
      </c>
      <c r="I184" s="45">
        <f>G184*('Itens de Contrato'!F184+'Itens de Contrato'!G184)</f>
        <v>0</v>
      </c>
    </row>
    <row r="185" spans="1:9" ht="26.4" customHeight="1" x14ac:dyDescent="0.25">
      <c r="A185" s="22" t="str">
        <f>'Itens de Contrato'!A185</f>
        <v>Instalações de Telecom/Infra CFTV - Tubulações Laje aparente e paredes</v>
      </c>
      <c r="B185" s="22" t="str">
        <f>'Itens de Contrato'!B185</f>
        <v>2.1.10</v>
      </c>
      <c r="C185" s="68" t="str">
        <f>VLOOKUP(B185,'Itens de Contrato'!B$5:J$873,2,0)</f>
        <v>ABRAÇADEIRA AÇO GALVANIZADO, TIPO "D" C/CUNHA Ф 3/4", Ref. MAX.AA.TDC, FAB. MAXTIL,CARMEHIL</v>
      </c>
      <c r="D185" s="41">
        <v>914</v>
      </c>
      <c r="E185" s="42">
        <f>D185*('Itens de Contrato'!F185+'Itens de Contrato'!G185)</f>
        <v>2119.9215576453207</v>
      </c>
      <c r="F185" s="44">
        <f t="shared" si="4"/>
        <v>914</v>
      </c>
      <c r="G185" s="44">
        <f>SUM('Medição 01'!G185,'Medição 02'!G185,'Medição 03'!G185,'Medição 04'!G185,'Medição 05'!G185,'Medição 06'!G185,'Medição 07'!G185,'Medição 08'!G185,'Medição 09'!G185,'Medição 10'!G185,'Medição 11'!G185,'Medição 12'!G185)</f>
        <v>0</v>
      </c>
      <c r="H185" s="46">
        <f t="shared" si="5"/>
        <v>0</v>
      </c>
      <c r="I185" s="45">
        <f>G185*('Itens de Contrato'!F185+'Itens de Contrato'!G185)</f>
        <v>0</v>
      </c>
    </row>
    <row r="186" spans="1:9" ht="26.4" customHeight="1" x14ac:dyDescent="0.25">
      <c r="A186" s="22" t="str">
        <f>'Itens de Contrato'!A186</f>
        <v>Instalações de Telecom/Infra CFTV - Tubulações Laje aparente e paredes</v>
      </c>
      <c r="B186" s="22" t="str">
        <f>'Itens de Contrato'!B186</f>
        <v>2.1.11</v>
      </c>
      <c r="C186" s="68" t="str">
        <f>VLOOKUP(B186,'Itens de Contrato'!B$5:J$873,2,0)</f>
        <v>ABRAÇADEIRA AÇO GALVANIZADO, TIPO "D" C/CUNHA Ф 1", Ref. MAX.AA.TDC, FAB. MAXTIL,CARMEHIL</v>
      </c>
      <c r="D186" s="41">
        <v>25</v>
      </c>
      <c r="E186" s="42">
        <f>D186*('Itens de Contrato'!F186+'Itens de Contrato'!G186)</f>
        <v>73.354170583677856</v>
      </c>
      <c r="F186" s="44">
        <f t="shared" si="4"/>
        <v>25</v>
      </c>
      <c r="G186" s="44">
        <f>SUM('Medição 01'!G186,'Medição 02'!G186,'Medição 03'!G186,'Medição 04'!G186,'Medição 05'!G186,'Medição 06'!G186,'Medição 07'!G186,'Medição 08'!G186,'Medição 09'!G186,'Medição 10'!G186,'Medição 11'!G186,'Medição 12'!G186)</f>
        <v>0</v>
      </c>
      <c r="H186" s="46">
        <f t="shared" si="5"/>
        <v>0</v>
      </c>
      <c r="I186" s="45">
        <f>G186*('Itens de Contrato'!F186+'Itens de Contrato'!G186)</f>
        <v>0</v>
      </c>
    </row>
    <row r="187" spans="1:9" x14ac:dyDescent="0.25">
      <c r="A187" s="22" t="str">
        <f>'Itens de Contrato'!A187</f>
        <v>Instalações de Telecom/Infra CFTV - Tubulações Laje aparente e paredes</v>
      </c>
      <c r="B187" s="22" t="str">
        <f>'Itens de Contrato'!B187</f>
        <v>2.1.12</v>
      </c>
      <c r="C187" s="68" t="str">
        <f>VLOOKUP(B187,'Itens de Contrato'!B$5:J$873,2,0)</f>
        <v>CAIXA DE PVC RETANGULAR 4"x2" (AMARELA), FAB.TIGRE, AMANCO</v>
      </c>
      <c r="D187" s="41">
        <v>88</v>
      </c>
      <c r="E187" s="42">
        <f>D187*('Itens de Contrato'!F187+'Itens de Contrato'!G187)</f>
        <v>558.21825203030426</v>
      </c>
      <c r="F187" s="44">
        <f t="shared" si="4"/>
        <v>88</v>
      </c>
      <c r="G187" s="44">
        <f>SUM('Medição 01'!G187,'Medição 02'!G187,'Medição 03'!G187,'Medição 04'!G187,'Medição 05'!G187,'Medição 06'!G187,'Medição 07'!G187,'Medição 08'!G187,'Medição 09'!G187,'Medição 10'!G187,'Medição 11'!G187,'Medição 12'!G187)</f>
        <v>0</v>
      </c>
      <c r="H187" s="46">
        <f t="shared" si="5"/>
        <v>0</v>
      </c>
      <c r="I187" s="45">
        <f>G187*('Itens de Contrato'!F187+'Itens de Contrato'!G187)</f>
        <v>0</v>
      </c>
    </row>
    <row r="188" spans="1:9" x14ac:dyDescent="0.25">
      <c r="A188" s="22" t="str">
        <f>'Itens de Contrato'!A188</f>
        <v>Instalações de Telecom/Infra CFTV - Tubulações Laje aparente e paredes</v>
      </c>
      <c r="B188" s="22" t="str">
        <f>'Itens de Contrato'!B188</f>
        <v>2.1.13</v>
      </c>
      <c r="C188" s="68" t="str">
        <f>VLOOKUP(B188,'Itens de Contrato'!B$5:J$873,2,0)</f>
        <v>CAIXA DE PVC QUADRADA 4"x4" (AMARELA), FAB.TIGRE, AMANCO</v>
      </c>
      <c r="D188" s="41">
        <v>138</v>
      </c>
      <c r="E188" s="42">
        <f>D188*('Itens de Contrato'!F188+'Itens de Contrato'!G188)</f>
        <v>1272.590067954548</v>
      </c>
      <c r="F188" s="44">
        <f t="shared" si="4"/>
        <v>138</v>
      </c>
      <c r="G188" s="44">
        <f>SUM('Medição 01'!G188,'Medição 02'!G188,'Medição 03'!G188,'Medição 04'!G188,'Medição 05'!G188,'Medição 06'!G188,'Medição 07'!G188,'Medição 08'!G188,'Medição 09'!G188,'Medição 10'!G188,'Medição 11'!G188,'Medição 12'!G188)</f>
        <v>0</v>
      </c>
      <c r="H188" s="46">
        <f t="shared" si="5"/>
        <v>0</v>
      </c>
      <c r="I188" s="45">
        <f>G188*('Itens de Contrato'!F188+'Itens de Contrato'!G188)</f>
        <v>0</v>
      </c>
    </row>
    <row r="189" spans="1:9" ht="26.4" customHeight="1" x14ac:dyDescent="0.25">
      <c r="A189" s="22" t="str">
        <f>'Itens de Contrato'!A189</f>
        <v>Instalações de Telecom/Infra CFTV - Tubulações Laje aparente e paredes</v>
      </c>
      <c r="B189" s="22" t="str">
        <f>'Itens de Contrato'!B189</f>
        <v>2.1.14</v>
      </c>
      <c r="C189" s="68" t="str">
        <f>VLOOKUP(B189,'Itens de Contrato'!B$5:J$873,2,0)</f>
        <v>CAIXA DE PASSAGEM METÁLICA, SOBREPOR CH.#22, C/TAMPA PARAFUSADA, 150 X 150 X 120mm, FAB. TECNELSA, CARMEHIL</v>
      </c>
      <c r="D189" s="41">
        <v>53</v>
      </c>
      <c r="E189" s="42">
        <f>D189*('Itens de Contrato'!F189+'Itens de Contrato'!G189)</f>
        <v>7094.2564899345862</v>
      </c>
      <c r="F189" s="44">
        <f t="shared" si="4"/>
        <v>53</v>
      </c>
      <c r="G189" s="44">
        <f>SUM('Medição 01'!G189,'Medição 02'!G189,'Medição 03'!G189,'Medição 04'!G189,'Medição 05'!G189,'Medição 06'!G189,'Medição 07'!G189,'Medição 08'!G189,'Medição 09'!G189,'Medição 10'!G189,'Medição 11'!G189,'Medição 12'!G189)</f>
        <v>0</v>
      </c>
      <c r="H189" s="46">
        <f t="shared" si="5"/>
        <v>0</v>
      </c>
      <c r="I189" s="45">
        <f>G189*('Itens de Contrato'!F189+'Itens de Contrato'!G189)</f>
        <v>0</v>
      </c>
    </row>
    <row r="190" spans="1:9" ht="26.4" customHeight="1" x14ac:dyDescent="0.25">
      <c r="A190" s="22" t="str">
        <f>'Itens de Contrato'!A190</f>
        <v>Instalações de Telecom/Infra CFTV - Tubulações Laje aparente e paredes</v>
      </c>
      <c r="B190" s="22" t="str">
        <f>'Itens de Contrato'!B190</f>
        <v>2.1.15</v>
      </c>
      <c r="C190" s="68" t="str">
        <f>VLOOKUP(B190,'Itens de Contrato'!B$5:J$873,2,0)</f>
        <v>QUADRO SISTEMA DVI (MINI RACK), DISTRIBUIÇÃO DE VOZ E DADOS, SEM EQUIPAMENTOS, DIM. 20x20x9cm EMBUTIR, FAB. TIGRE</v>
      </c>
      <c r="D190" s="41">
        <v>26</v>
      </c>
      <c r="E190" s="42">
        <f>D190*('Itens de Contrato'!F190+'Itens de Contrato'!G190)</f>
        <v>12678.395121453193</v>
      </c>
      <c r="F190" s="44">
        <f t="shared" si="4"/>
        <v>26</v>
      </c>
      <c r="G190" s="44">
        <f>SUM('Medição 01'!G190,'Medição 02'!G190,'Medição 03'!G190,'Medição 04'!G190,'Medição 05'!G190,'Medição 06'!G190,'Medição 07'!G190,'Medição 08'!G190,'Medição 09'!G190,'Medição 10'!G190,'Medição 11'!G190,'Medição 12'!G190)</f>
        <v>0</v>
      </c>
      <c r="H190" s="46">
        <f t="shared" si="5"/>
        <v>0</v>
      </c>
      <c r="I190" s="45">
        <f>G190*('Itens de Contrato'!F190+'Itens de Contrato'!G190)</f>
        <v>0</v>
      </c>
    </row>
    <row r="191" spans="1:9" x14ac:dyDescent="0.25">
      <c r="A191" s="22" t="str">
        <f>'Itens de Contrato'!A191</f>
        <v>Instalações de Telecom/Infra CFTV - Tubulações Laje aparente e paredes</v>
      </c>
      <c r="B191" s="22" t="str">
        <f>'Itens de Contrato'!B191</f>
        <v>2.1.16</v>
      </c>
      <c r="C191" s="68" t="str">
        <f>VLOOKUP(B191,'Itens de Contrato'!B$5:J$873,2,0)</f>
        <v>ARAME GALVANIZADO BITOLA 16BWG - GERDAU</v>
      </c>
      <c r="D191" s="41">
        <v>25</v>
      </c>
      <c r="E191" s="42">
        <f>D191*('Itens de Contrato'!F191+'Itens de Contrato'!G191)</f>
        <v>1809.402874397387</v>
      </c>
      <c r="F191" s="44">
        <f t="shared" si="4"/>
        <v>25</v>
      </c>
      <c r="G191" s="44">
        <f>SUM('Medição 01'!G191,'Medição 02'!G191,'Medição 03'!G191,'Medição 04'!G191,'Medição 05'!G191,'Medição 06'!G191,'Medição 07'!G191,'Medição 08'!G191,'Medição 09'!G191,'Medição 10'!G191,'Medição 11'!G191,'Medição 12'!G191)</f>
        <v>0</v>
      </c>
      <c r="H191" s="46">
        <f t="shared" si="5"/>
        <v>0</v>
      </c>
      <c r="I191" s="45">
        <f>G191*('Itens de Contrato'!F191+'Itens de Contrato'!G191)</f>
        <v>0</v>
      </c>
    </row>
    <row r="192" spans="1:9" x14ac:dyDescent="0.25">
      <c r="A192" s="22" t="str">
        <f>'Itens de Contrato'!A192</f>
        <v>Instalações de Telecom/Infra CFTV - Tomadas e afins</v>
      </c>
      <c r="B192" s="22" t="str">
        <f>'Itens de Contrato'!B192</f>
        <v>2.2.1</v>
      </c>
      <c r="C192" s="68" t="str">
        <f>VLOOKUP(B192,'Itens de Contrato'!B$5:J$873,2,0)</f>
        <v>TOMADA P/COMUNICAÇÃO 1xRJ-11, ESPELHO 4x2, 01 POSTO - FAB. TRAMONTINA</v>
      </c>
      <c r="D192" s="41">
        <v>62</v>
      </c>
      <c r="E192" s="42">
        <f>D192*('Itens de Contrato'!F192+'Itens de Contrato'!G192)</f>
        <v>6215.543387456969</v>
      </c>
      <c r="F192" s="44">
        <f t="shared" si="4"/>
        <v>62</v>
      </c>
      <c r="G192" s="44">
        <f>SUM('Medição 01'!G192,'Medição 02'!G192,'Medição 03'!G192,'Medição 04'!G192,'Medição 05'!G192,'Medição 06'!G192,'Medição 07'!G192,'Medição 08'!G192,'Medição 09'!G192,'Medição 10'!G192,'Medição 11'!G192,'Medição 12'!G192)</f>
        <v>0</v>
      </c>
      <c r="H192" s="46">
        <f t="shared" si="5"/>
        <v>0</v>
      </c>
      <c r="I192" s="45">
        <f>G192*('Itens de Contrato'!F192+'Itens de Contrato'!G192)</f>
        <v>0</v>
      </c>
    </row>
    <row r="193" spans="1:9" x14ac:dyDescent="0.25">
      <c r="A193" s="22" t="str">
        <f>'Itens de Contrato'!A193</f>
        <v>Instalações de Telecom/Infra CFTV - Tomadas e afins</v>
      </c>
      <c r="B193" s="22" t="str">
        <f>'Itens de Contrato'!B193</f>
        <v>2.2.2</v>
      </c>
      <c r="C193" s="68" t="str">
        <f>VLOOKUP(B193,'Itens de Contrato'!B$5:J$873,2,0)</f>
        <v>TOMADA P/TV 1xMOD.F + SUPORTE, ESPELHO 4x4 - FAB. TRAMONTINA</v>
      </c>
      <c r="D193" s="41">
        <v>106</v>
      </c>
      <c r="E193" s="42">
        <f>D193*('Itens de Contrato'!F193+'Itens de Contrato'!G193)</f>
        <v>12663.025676188041</v>
      </c>
      <c r="F193" s="44">
        <f t="shared" si="4"/>
        <v>106</v>
      </c>
      <c r="G193" s="44">
        <f>SUM('Medição 01'!G193,'Medição 02'!G193,'Medição 03'!G193,'Medição 04'!G193,'Medição 05'!G193,'Medição 06'!G193,'Medição 07'!G193,'Medição 08'!G193,'Medição 09'!G193,'Medição 10'!G193,'Medição 11'!G193,'Medição 12'!G193)</f>
        <v>0</v>
      </c>
      <c r="H193" s="46">
        <f t="shared" si="5"/>
        <v>0</v>
      </c>
      <c r="I193" s="45">
        <f>G193*('Itens de Contrato'!F193+'Itens de Contrato'!G193)</f>
        <v>0</v>
      </c>
    </row>
    <row r="194" spans="1:9" x14ac:dyDescent="0.25">
      <c r="A194" s="22" t="str">
        <f>'Itens de Contrato'!A194</f>
        <v>Instalações de Telecom/Infra CFTV - Tomadas e afins</v>
      </c>
      <c r="B194" s="22" t="str">
        <f>'Itens de Contrato'!B194</f>
        <v>2.2.3</v>
      </c>
      <c r="C194" s="68" t="str">
        <f>VLOOKUP(B194,'Itens de Contrato'!B$5:J$873,2,0)</f>
        <v>PLACA CEGA 4" x 4" C/SUPORTE, PIAL PLUS, TRAMONTINA</v>
      </c>
      <c r="D194" s="41">
        <v>32</v>
      </c>
      <c r="E194" s="42">
        <f>D194*('Itens de Contrato'!F194+'Itens de Contrato'!G194)</f>
        <v>867.39560187327993</v>
      </c>
      <c r="F194" s="44">
        <f t="shared" si="4"/>
        <v>32</v>
      </c>
      <c r="G194" s="44">
        <f>SUM('Medição 01'!G194,'Medição 02'!G194,'Medição 03'!G194,'Medição 04'!G194,'Medição 05'!G194,'Medição 06'!G194,'Medição 07'!G194,'Medição 08'!G194,'Medição 09'!G194,'Medição 10'!G194,'Medição 11'!G194,'Medição 12'!G194)</f>
        <v>0</v>
      </c>
      <c r="H194" s="46">
        <f t="shared" si="5"/>
        <v>0</v>
      </c>
      <c r="I194" s="45">
        <f>G194*('Itens de Contrato'!F194+'Itens de Contrato'!G194)</f>
        <v>0</v>
      </c>
    </row>
    <row r="195" spans="1:9" x14ac:dyDescent="0.25">
      <c r="A195" s="22" t="str">
        <f>'Itens de Contrato'!A195</f>
        <v>Instalações de Telecom/Infra CFTV - Fiação de distribuição</v>
      </c>
      <c r="B195" s="22" t="str">
        <f>'Itens de Contrato'!B195</f>
        <v>2.3.1</v>
      </c>
      <c r="C195" s="68" t="str">
        <f>VLOOKUP(B195,'Itens de Contrato'!B$5:J$873,2,0)</f>
        <v>CABO TELEFÔNICO SECUNDÁRIO TIPO CCI.50.1, FAB. FURUKAWA, CONDUTTI</v>
      </c>
      <c r="D195" s="41">
        <v>625</v>
      </c>
      <c r="E195" s="42">
        <f>D195*('Itens de Contrato'!F195+'Itens de Contrato'!G195)</f>
        <v>1135.2431161759664</v>
      </c>
      <c r="F195" s="44">
        <f t="shared" si="4"/>
        <v>625</v>
      </c>
      <c r="G195" s="44">
        <f>SUM('Medição 01'!G195,'Medição 02'!G195,'Medição 03'!G195,'Medição 04'!G195,'Medição 05'!G195,'Medição 06'!G195,'Medição 07'!G195,'Medição 08'!G195,'Medição 09'!G195,'Medição 10'!G195,'Medição 11'!G195,'Medição 12'!G195)</f>
        <v>0</v>
      </c>
      <c r="H195" s="46">
        <f t="shared" si="5"/>
        <v>0</v>
      </c>
      <c r="I195" s="45">
        <f>G195*('Itens de Contrato'!F195+'Itens de Contrato'!G195)</f>
        <v>0</v>
      </c>
    </row>
    <row r="196" spans="1:9" x14ac:dyDescent="0.25">
      <c r="A196" s="22" t="str">
        <f>'Itens de Contrato'!A196</f>
        <v>Instalações de Telecom/Infra CFTV - Fiação de distribuição</v>
      </c>
      <c r="B196" s="22" t="str">
        <f>'Itens de Contrato'!B196</f>
        <v>2.3.2</v>
      </c>
      <c r="C196" s="68" t="str">
        <f>VLOOKUP(B196,'Itens de Contrato'!B$5:J$873,2,0)</f>
        <v>CABO TELEFÔNICO SECUNDÁRIO TIPO CCE.50.1, FAB. FURUKAWA, CONDUTTI</v>
      </c>
      <c r="D196" s="41">
        <v>750</v>
      </c>
      <c r="E196" s="42">
        <f>D196*('Itens de Contrato'!F196+'Itens de Contrato'!G196)</f>
        <v>1991.0417729855415</v>
      </c>
      <c r="F196" s="44">
        <f t="shared" si="4"/>
        <v>750</v>
      </c>
      <c r="G196" s="44">
        <f>SUM('Medição 01'!G196,'Medição 02'!G196,'Medição 03'!G196,'Medição 04'!G196,'Medição 05'!G196,'Medição 06'!G196,'Medição 07'!G196,'Medição 08'!G196,'Medição 09'!G196,'Medição 10'!G196,'Medição 11'!G196,'Medição 12'!G196)</f>
        <v>0</v>
      </c>
      <c r="H196" s="46">
        <f t="shared" si="5"/>
        <v>0</v>
      </c>
      <c r="I196" s="45">
        <f>G196*('Itens de Contrato'!F196+'Itens de Contrato'!G196)</f>
        <v>0</v>
      </c>
    </row>
    <row r="197" spans="1:9" x14ac:dyDescent="0.25">
      <c r="A197" s="22" t="str">
        <f>'Itens de Contrato'!A197</f>
        <v>Instalações de Telecom/Infra CFTV - Fiação de distribuição</v>
      </c>
      <c r="B197" s="22" t="str">
        <f>'Itens de Contrato'!B197</f>
        <v>2.3.3</v>
      </c>
      <c r="C197" s="68" t="str">
        <f>VLOOKUP(B197,'Itens de Contrato'!B$5:J$873,2,0)</f>
        <v>CABO DE SINAL TIPO COAXIAL RGC-6, 75 OHMS,  MALHA 92%, FAB. CONDUTTI, MILENIUM</v>
      </c>
      <c r="D197" s="41">
        <v>450</v>
      </c>
      <c r="E197" s="42">
        <f>D197*('Itens de Contrato'!F197+'Itens de Contrato'!G197)</f>
        <v>2703.6251443698402</v>
      </c>
      <c r="F197" s="44">
        <f t="shared" si="4"/>
        <v>450</v>
      </c>
      <c r="G197" s="44">
        <f>SUM('Medição 01'!G197,'Medição 02'!G197,'Medição 03'!G197,'Medição 04'!G197,'Medição 05'!G197,'Medição 06'!G197,'Medição 07'!G197,'Medição 08'!G197,'Medição 09'!G197,'Medição 10'!G197,'Medição 11'!G197,'Medição 12'!G197)</f>
        <v>0</v>
      </c>
      <c r="H197" s="46">
        <f t="shared" si="5"/>
        <v>0</v>
      </c>
      <c r="I197" s="45">
        <f>G197*('Itens de Contrato'!F197+'Itens de Contrato'!G197)</f>
        <v>0</v>
      </c>
    </row>
    <row r="198" spans="1:9" ht="26.4" customHeight="1" x14ac:dyDescent="0.25">
      <c r="A198" s="22" t="str">
        <f>'Itens de Contrato'!A198</f>
        <v>Instalações de Telecom/Infra CFTV - Fiação de distribuição</v>
      </c>
      <c r="B198" s="22" t="str">
        <f>'Itens de Contrato'!B198</f>
        <v>2.3.4</v>
      </c>
      <c r="C198" s="68" t="str">
        <f>VLOOKUP(B198,'Itens de Contrato'!B$5:J$873,2,0)</f>
        <v>CABO BLINDADO AFT FLEX ISOL. 300V / PVC 70oC, CL.5, FORMAÇÃO 6x18AWG, FAB. COBRECOM - INTERFONE ELEVADOR</v>
      </c>
      <c r="D198" s="41">
        <v>80</v>
      </c>
      <c r="E198" s="42">
        <f>D198*('Itens de Contrato'!F198+'Itens de Contrato'!G198)</f>
        <v>3730.5835325413309</v>
      </c>
      <c r="F198" s="44">
        <f t="shared" ref="F198:F261" si="6">D198-G198</f>
        <v>80</v>
      </c>
      <c r="G198" s="44">
        <f>SUM('Medição 01'!G198,'Medição 02'!G198,'Medição 03'!G198,'Medição 04'!G198,'Medição 05'!G198,'Medição 06'!G198,'Medição 07'!G198,'Medição 08'!G198,'Medição 09'!G198,'Medição 10'!G198,'Medição 11'!G198,'Medição 12'!G198)</f>
        <v>0</v>
      </c>
      <c r="H198" s="46">
        <f t="shared" ref="H198:H261" si="7">G198/D198</f>
        <v>0</v>
      </c>
      <c r="I198" s="45">
        <f>G198*('Itens de Contrato'!F198+'Itens de Contrato'!G198)</f>
        <v>0</v>
      </c>
    </row>
    <row r="199" spans="1:9" x14ac:dyDescent="0.25">
      <c r="A199" s="22" t="str">
        <f>'Itens de Contrato'!A199</f>
        <v>Instalações de Telecom/Infra CFTV - Alimentadores dos Quadros</v>
      </c>
      <c r="B199" s="22" t="str">
        <f>'Itens de Contrato'!B199</f>
        <v>2.4.1</v>
      </c>
      <c r="C199" s="68" t="str">
        <f>VLOOKUP(B199,'Itens de Contrato'!B$5:J$873,2,0)</f>
        <v>ELETRODUTO PVC RÍGIDO ROSCÁVEL, CLASSE B, NBR-15465,  Ф 2" x 3,0m, FAB.TIGRE, AMANCO</v>
      </c>
      <c r="D199" s="41">
        <v>29</v>
      </c>
      <c r="E199" s="42">
        <f>D199*('Itens de Contrato'!F199+'Itens de Contrato'!G199)</f>
        <v>4145.617656868244</v>
      </c>
      <c r="F199" s="44">
        <f t="shared" si="6"/>
        <v>29</v>
      </c>
      <c r="G199" s="44">
        <f>SUM('Medição 01'!G199,'Medição 02'!G199,'Medição 03'!G199,'Medição 04'!G199,'Medição 05'!G199,'Medição 06'!G199,'Medição 07'!G199,'Medição 08'!G199,'Medição 09'!G199,'Medição 10'!G199,'Medição 11'!G199,'Medição 12'!G199)</f>
        <v>0</v>
      </c>
      <c r="H199" s="46">
        <f t="shared" si="7"/>
        <v>0</v>
      </c>
      <c r="I199" s="45">
        <f>G199*('Itens de Contrato'!F199+'Itens de Contrato'!G199)</f>
        <v>0</v>
      </c>
    </row>
    <row r="200" spans="1:9" x14ac:dyDescent="0.25">
      <c r="A200" s="22" t="str">
        <f>'Itens de Contrato'!A200</f>
        <v>Instalações de Telecom/Infra CFTV - Alimentadores dos Quadros</v>
      </c>
      <c r="B200" s="22" t="str">
        <f>'Itens de Contrato'!B200</f>
        <v>2.4.2</v>
      </c>
      <c r="C200" s="68" t="str">
        <f>VLOOKUP(B200,'Itens de Contrato'!B$5:J$873,2,0)</f>
        <v>CURVA 90o P/ELETRODUTO PVC RÍGIDO, ROSCA Ф 2", FAB.TIGRE, AMANCO</v>
      </c>
      <c r="D200" s="41">
        <v>12</v>
      </c>
      <c r="E200" s="42">
        <f>D200*('Itens de Contrato'!F200+'Itens de Contrato'!G200)</f>
        <v>369.97663975624044</v>
      </c>
      <c r="F200" s="44">
        <f t="shared" si="6"/>
        <v>12</v>
      </c>
      <c r="G200" s="44">
        <f>SUM('Medição 01'!G200,'Medição 02'!G200,'Medição 03'!G200,'Medição 04'!G200,'Medição 05'!G200,'Medição 06'!G200,'Medição 07'!G200,'Medição 08'!G200,'Medição 09'!G200,'Medição 10'!G200,'Medição 11'!G200,'Medição 12'!G200)</f>
        <v>0</v>
      </c>
      <c r="H200" s="46">
        <f t="shared" si="7"/>
        <v>0</v>
      </c>
      <c r="I200" s="45">
        <f>G200*('Itens de Contrato'!F200+'Itens de Contrato'!G200)</f>
        <v>0</v>
      </c>
    </row>
    <row r="201" spans="1:9" x14ac:dyDescent="0.25">
      <c r="A201" s="22" t="str">
        <f>'Itens de Contrato'!A201</f>
        <v>Instalações de Telecom/Infra CFTV - Alimentadores dos Quadros</v>
      </c>
      <c r="B201" s="22" t="str">
        <f>'Itens de Contrato'!B201</f>
        <v>2.4.3</v>
      </c>
      <c r="C201" s="68" t="str">
        <f>VLOOKUP(B201,'Itens de Contrato'!B$5:J$873,2,0)</f>
        <v>LUVA P/ELETRODUTO PVC RÍGIDO, ROSCA Ф 2", FAB.TIGRE, AMANCO</v>
      </c>
      <c r="D201" s="41">
        <v>41</v>
      </c>
      <c r="E201" s="42">
        <f>D201*('Itens de Contrato'!F201+'Itens de Contrato'!G201)</f>
        <v>796.783396213797</v>
      </c>
      <c r="F201" s="44">
        <f t="shared" si="6"/>
        <v>41</v>
      </c>
      <c r="G201" s="44">
        <f>SUM('Medição 01'!G201,'Medição 02'!G201,'Medição 03'!G201,'Medição 04'!G201,'Medição 05'!G201,'Medição 06'!G201,'Medição 07'!G201,'Medição 08'!G201,'Medição 09'!G201,'Medição 10'!G201,'Medição 11'!G201,'Medição 12'!G201)</f>
        <v>0</v>
      </c>
      <c r="H201" s="46">
        <f t="shared" si="7"/>
        <v>0</v>
      </c>
      <c r="I201" s="45">
        <f>G201*('Itens de Contrato'!F201+'Itens de Contrato'!G201)</f>
        <v>0</v>
      </c>
    </row>
    <row r="202" spans="1:9" x14ac:dyDescent="0.25">
      <c r="A202" s="22" t="str">
        <f>'Itens de Contrato'!A202</f>
        <v>Instalações de Telecom/Infra CFTV - Alimentadores dos Quadros</v>
      </c>
      <c r="B202" s="22" t="str">
        <f>'Itens de Contrato'!B202</f>
        <v>2.4.4</v>
      </c>
      <c r="C202" s="68" t="str">
        <f>VLOOKUP(B202,'Itens de Contrato'!B$5:J$873,2,0)</f>
        <v>BUCHA E ARRUELA EM LIGA DE ALUMINIO SILÍCIO Ф 2", FAB. WETZEL, TRAMONTINA</v>
      </c>
      <c r="D202" s="41">
        <v>20</v>
      </c>
      <c r="E202" s="42">
        <f>D202*('Itens de Contrato'!F202+'Itens de Contrato'!G202)</f>
        <v>573.47181973579222</v>
      </c>
      <c r="F202" s="44">
        <f t="shared" si="6"/>
        <v>20</v>
      </c>
      <c r="G202" s="44">
        <f>SUM('Medição 01'!G202,'Medição 02'!G202,'Medição 03'!G202,'Medição 04'!G202,'Medição 05'!G202,'Medição 06'!G202,'Medição 07'!G202,'Medição 08'!G202,'Medição 09'!G202,'Medição 10'!G202,'Medição 11'!G202,'Medição 12'!G202)</f>
        <v>0</v>
      </c>
      <c r="H202" s="46">
        <f t="shared" si="7"/>
        <v>0</v>
      </c>
      <c r="I202" s="45">
        <f>G202*('Itens de Contrato'!F202+'Itens de Contrato'!G202)</f>
        <v>0</v>
      </c>
    </row>
    <row r="203" spans="1:9" ht="26.4" customHeight="1" x14ac:dyDescent="0.25">
      <c r="A203" s="22" t="str">
        <f>'Itens de Contrato'!A203</f>
        <v>Instalações de Telecom/Infra CFTV - Alimentadores dos Quadros</v>
      </c>
      <c r="B203" s="22" t="str">
        <f>'Itens de Contrato'!B203</f>
        <v>2.4.5</v>
      </c>
      <c r="C203" s="68" t="str">
        <f>VLOOKUP(B203,'Itens de Contrato'!B$5:J$873,2,0)</f>
        <v xml:space="preserve">ELETROCALHA C/VIROLA "C" EM CHAPA DE AÇO PERFURADA, CH#18 MSG, Ref.: MAX.EPC-GE, NBR-10476, DIM.100x100mm, FAB. MAXTIL,CARMEHIL     </v>
      </c>
      <c r="D203" s="41">
        <v>12</v>
      </c>
      <c r="E203" s="42">
        <f>D203*('Itens de Contrato'!F203+'Itens de Contrato'!G203)</f>
        <v>1243.7513997479364</v>
      </c>
      <c r="F203" s="44">
        <f t="shared" si="6"/>
        <v>12</v>
      </c>
      <c r="G203" s="44">
        <f>SUM('Medição 01'!G203,'Medição 02'!G203,'Medição 03'!G203,'Medição 04'!G203,'Medição 05'!G203,'Medição 06'!G203,'Medição 07'!G203,'Medição 08'!G203,'Medição 09'!G203,'Medição 10'!G203,'Medição 11'!G203,'Medição 12'!G203)</f>
        <v>0</v>
      </c>
      <c r="H203" s="46">
        <f t="shared" si="7"/>
        <v>0</v>
      </c>
      <c r="I203" s="45">
        <f>G203*('Itens de Contrato'!F203+'Itens de Contrato'!G203)</f>
        <v>0</v>
      </c>
    </row>
    <row r="204" spans="1:9" ht="26.4" customHeight="1" x14ac:dyDescent="0.25">
      <c r="A204" s="22" t="str">
        <f>'Itens de Contrato'!A204</f>
        <v>Instalações de Telecom/Infra CFTV - Alimentadores dos Quadros</v>
      </c>
      <c r="B204" s="22" t="str">
        <f>'Itens de Contrato'!B204</f>
        <v>2.4.6</v>
      </c>
      <c r="C204" s="68" t="str">
        <f>VLOOKUP(B204,'Itens de Contrato'!B$5:J$873,2,0)</f>
        <v xml:space="preserve">TAMPA DE PRESSÃO C/REFORÇO EM CHAPA DE AÇO LISA, CH#18 MSG, Ref.: MAX.ET.PP-GE, NBR-10476, P/ELETROCALHA 100mm, FAB. MAXTIL,CARMEHIL     </v>
      </c>
      <c r="D204" s="41">
        <v>12</v>
      </c>
      <c r="E204" s="42">
        <f>D204*('Itens de Contrato'!F204+'Itens de Contrato'!G204)</f>
        <v>307.83601643801723</v>
      </c>
      <c r="F204" s="44">
        <f t="shared" si="6"/>
        <v>12</v>
      </c>
      <c r="G204" s="44">
        <f>SUM('Medição 01'!G204,'Medição 02'!G204,'Medição 03'!G204,'Medição 04'!G204,'Medição 05'!G204,'Medição 06'!G204,'Medição 07'!G204,'Medição 08'!G204,'Medição 09'!G204,'Medição 10'!G204,'Medição 11'!G204,'Medição 12'!G204)</f>
        <v>0</v>
      </c>
      <c r="H204" s="46">
        <f t="shared" si="7"/>
        <v>0</v>
      </c>
      <c r="I204" s="45">
        <f>G204*('Itens de Contrato'!F204+'Itens de Contrato'!G204)</f>
        <v>0</v>
      </c>
    </row>
    <row r="205" spans="1:9" ht="26.4" customHeight="1" x14ac:dyDescent="0.25">
      <c r="A205" s="22" t="str">
        <f>'Itens de Contrato'!A205</f>
        <v>Instalações de Telecom/Infra CFTV - Alimentadores dos Quadros</v>
      </c>
      <c r="B205" s="22" t="str">
        <f>'Itens de Contrato'!B205</f>
        <v>2.4.7</v>
      </c>
      <c r="C205" s="68" t="str">
        <f>VLOOKUP(B205,'Itens de Contrato'!B$5:J$873,2,0)</f>
        <v xml:space="preserve">CURVA HORIZONTAL 90o EM CHAPA DE AÇO LISA, CH#18 MSG, Ref.: MAX.EL.CH9JI-GE, NBR-10476, P/ELETROCALHA 100x100mm, FAB. MAXTIL,CARMEHIL     </v>
      </c>
      <c r="D205" s="41">
        <v>4</v>
      </c>
      <c r="E205" s="42">
        <f>D205*('Itens de Contrato'!F205+'Itens de Contrato'!G205)</f>
        <v>252.61779126721819</v>
      </c>
      <c r="F205" s="44">
        <f t="shared" si="6"/>
        <v>4</v>
      </c>
      <c r="G205" s="44">
        <f>SUM('Medição 01'!G205,'Medição 02'!G205,'Medição 03'!G205,'Medição 04'!G205,'Medição 05'!G205,'Medição 06'!G205,'Medição 07'!G205,'Medição 08'!G205,'Medição 09'!G205,'Medição 10'!G205,'Medição 11'!G205,'Medição 12'!G205)</f>
        <v>0</v>
      </c>
      <c r="H205" s="46">
        <f t="shared" si="7"/>
        <v>0</v>
      </c>
      <c r="I205" s="45">
        <f>G205*('Itens de Contrato'!F205+'Itens de Contrato'!G205)</f>
        <v>0</v>
      </c>
    </row>
    <row r="206" spans="1:9" ht="26.4" customHeight="1" x14ac:dyDescent="0.25">
      <c r="A206" s="22" t="str">
        <f>'Itens de Contrato'!A206</f>
        <v>Instalações de Telecom/Infra CFTV - Alimentadores dos Quadros</v>
      </c>
      <c r="B206" s="22" t="str">
        <f>'Itens de Contrato'!B206</f>
        <v>2.4.8</v>
      </c>
      <c r="C206" s="68" t="str">
        <f>VLOOKUP(B206,'Itens de Contrato'!B$5:J$873,2,0)</f>
        <v xml:space="preserve">CURVA DE INVERSÃO EM CHAPA DE AÇO LISA, CH#18 MSG, Ref.: MAX.EL.CE9JI-GE, NBR-10476, P/ELETROCALHA 100x100mm, FAB. MAXTIL,CARMEHIL     </v>
      </c>
      <c r="D206" s="41">
        <v>1</v>
      </c>
      <c r="E206" s="42">
        <f>D206*('Itens de Contrato'!F206+'Itens de Contrato'!G206)</f>
        <v>68.435948098829343</v>
      </c>
      <c r="F206" s="44">
        <f t="shared" si="6"/>
        <v>1</v>
      </c>
      <c r="G206" s="44">
        <f>SUM('Medição 01'!G206,'Medição 02'!G206,'Medição 03'!G206,'Medição 04'!G206,'Medição 05'!G206,'Medição 06'!G206,'Medição 07'!G206,'Medição 08'!G206,'Medição 09'!G206,'Medição 10'!G206,'Medição 11'!G206,'Medição 12'!G206)</f>
        <v>0</v>
      </c>
      <c r="H206" s="46">
        <f t="shared" si="7"/>
        <v>0</v>
      </c>
      <c r="I206" s="45">
        <f>G206*('Itens de Contrato'!F206+'Itens de Contrato'!G206)</f>
        <v>0</v>
      </c>
    </row>
    <row r="207" spans="1:9" ht="26.4" customHeight="1" x14ac:dyDescent="0.25">
      <c r="A207" s="22" t="str">
        <f>'Itens de Contrato'!A207</f>
        <v>Instalações de Telecom/Infra CFTV - Alimentadores dos Quadros</v>
      </c>
      <c r="B207" s="22" t="str">
        <f>'Itens de Contrato'!B207</f>
        <v>2.4.9</v>
      </c>
      <c r="C207" s="68" t="str">
        <f>VLOOKUP(B207,'Itens de Contrato'!B$5:J$873,2,0)</f>
        <v xml:space="preserve">TE HORIZONTAL 90o EM CHAPA DE AÇO LISA, CH#18 MSG, Ref.: MAX.EL.TR9JI-GE, NBR-10476, P/ELETROCALHA 100x100mm, FAB. MAXTIL,CARMEHIL     </v>
      </c>
      <c r="D207" s="41">
        <v>1</v>
      </c>
      <c r="E207" s="42">
        <f>D207*('Itens de Contrato'!F207+'Itens de Contrato'!G207)</f>
        <v>73.186503908058</v>
      </c>
      <c r="F207" s="44">
        <f t="shared" si="6"/>
        <v>1</v>
      </c>
      <c r="G207" s="44">
        <f>SUM('Medição 01'!G207,'Medição 02'!G207,'Medição 03'!G207,'Medição 04'!G207,'Medição 05'!G207,'Medição 06'!G207,'Medição 07'!G207,'Medição 08'!G207,'Medição 09'!G207,'Medição 10'!G207,'Medição 11'!G207,'Medição 12'!G207)</f>
        <v>0</v>
      </c>
      <c r="H207" s="46">
        <f t="shared" si="7"/>
        <v>0</v>
      </c>
      <c r="I207" s="45">
        <f>G207*('Itens de Contrato'!F207+'Itens de Contrato'!G207)</f>
        <v>0</v>
      </c>
    </row>
    <row r="208" spans="1:9" ht="26.4" customHeight="1" x14ac:dyDescent="0.25">
      <c r="A208" s="22" t="str">
        <f>'Itens de Contrato'!A208</f>
        <v>Instalações de Telecom/Infra CFTV - Alimentadores dos Quadros</v>
      </c>
      <c r="B208" s="22" t="str">
        <f>'Itens de Contrato'!B208</f>
        <v>2.4.10</v>
      </c>
      <c r="C208" s="68" t="str">
        <f>VLOOKUP(B208,'Itens de Contrato'!B$5:J$873,2,0)</f>
        <v xml:space="preserve">FLANGE P/PAINEL EM CHAPA DE AÇO LISA, CH#18 MSG, Ref.: MAX.E.ACO-GE, NBR-10476, P/ELETROCALHA 210x100mm, FAB. MAXTIL,CARMEHIL     </v>
      </c>
      <c r="D208" s="41">
        <v>1</v>
      </c>
      <c r="E208" s="42">
        <f>D208*('Itens de Contrato'!F208+'Itens de Contrato'!G208)</f>
        <v>13.18977848209369</v>
      </c>
      <c r="F208" s="44">
        <f t="shared" si="6"/>
        <v>1</v>
      </c>
      <c r="G208" s="44">
        <f>SUM('Medição 01'!G208,'Medição 02'!G208,'Medição 03'!G208,'Medição 04'!G208,'Medição 05'!G208,'Medição 06'!G208,'Medição 07'!G208,'Medição 08'!G208,'Medição 09'!G208,'Medição 10'!G208,'Medição 11'!G208,'Medição 12'!G208)</f>
        <v>0</v>
      </c>
      <c r="H208" s="46">
        <f t="shared" si="7"/>
        <v>0</v>
      </c>
      <c r="I208" s="45">
        <f>G208*('Itens de Contrato'!F208+'Itens de Contrato'!G208)</f>
        <v>0</v>
      </c>
    </row>
    <row r="209" spans="1:9" ht="26.4" customHeight="1" x14ac:dyDescent="0.25">
      <c r="A209" s="22" t="str">
        <f>'Itens de Contrato'!A209</f>
        <v>Instalações de Telecom/Infra CFTV - Alimentadores dos Quadros</v>
      </c>
      <c r="B209" s="22" t="str">
        <f>'Itens de Contrato'!B209</f>
        <v>2.4.11</v>
      </c>
      <c r="C209" s="68" t="str">
        <f>VLOOKUP(B209,'Itens de Contrato'!B$5:J$873,2,0)</f>
        <v xml:space="preserve">SUSPENSÃO VERTICAL TIPO "B" EM CHAPA DE AÇO LISA, CH#18 MSG, C/02 FUROS, Ref.: MAX.E.SV-GE, NBR-10476, P/ELETROCALHA 100x100mm, FAB. MAXTIL,CARMEHIL     </v>
      </c>
      <c r="D209" s="41">
        <v>8</v>
      </c>
      <c r="E209" s="42">
        <f>D209*('Itens de Contrato'!F209+'Itens de Contrato'!G209)</f>
        <v>96.352449589531858</v>
      </c>
      <c r="F209" s="44">
        <f t="shared" si="6"/>
        <v>8</v>
      </c>
      <c r="G209" s="44">
        <f>SUM('Medição 01'!G209,'Medição 02'!G209,'Medição 03'!G209,'Medição 04'!G209,'Medição 05'!G209,'Medição 06'!G209,'Medição 07'!G209,'Medição 08'!G209,'Medição 09'!G209,'Medição 10'!G209,'Medição 11'!G209,'Medição 12'!G209)</f>
        <v>0</v>
      </c>
      <c r="H209" s="46">
        <f t="shared" si="7"/>
        <v>0</v>
      </c>
      <c r="I209" s="45">
        <f>G209*('Itens de Contrato'!F209+'Itens de Contrato'!G209)</f>
        <v>0</v>
      </c>
    </row>
    <row r="210" spans="1:9" ht="26.4" customHeight="1" x14ac:dyDescent="0.25">
      <c r="A210" s="22" t="str">
        <f>'Itens de Contrato'!A210</f>
        <v>Instalações de Telecom/Infra CFTV - Alimentadores dos Quadros</v>
      </c>
      <c r="B210" s="22" t="str">
        <f>'Itens de Contrato'!B210</f>
        <v>2.4.12</v>
      </c>
      <c r="C210" s="68" t="str">
        <f>VLOOKUP(B210,'Itens de Contrato'!B$5:J$873,2,0)</f>
        <v>TALA DE JUNÇÃO SIMPLES P/ELETROCALHA, CURTA A=100mm, 08 FUROS, B=95mm, Ref.: MAX.E.JSC.100, NBR-10476, FAB. MAXTIL, CARMEHIL</v>
      </c>
      <c r="D210" s="41">
        <v>34</v>
      </c>
      <c r="E210" s="42">
        <f>D210*('Itens de Contrato'!F210+'Itens de Contrato'!G210)</f>
        <v>302.13534946694278</v>
      </c>
      <c r="F210" s="44">
        <f t="shared" si="6"/>
        <v>34</v>
      </c>
      <c r="G210" s="44">
        <f>SUM('Medição 01'!G210,'Medição 02'!G210,'Medição 03'!G210,'Medição 04'!G210,'Medição 05'!G210,'Medição 06'!G210,'Medição 07'!G210,'Medição 08'!G210,'Medição 09'!G210,'Medição 10'!G210,'Medição 11'!G210,'Medição 12'!G210)</f>
        <v>0</v>
      </c>
      <c r="H210" s="46">
        <f t="shared" si="7"/>
        <v>0</v>
      </c>
      <c r="I210" s="45">
        <f>G210*('Itens de Contrato'!F210+'Itens de Contrato'!G210)</f>
        <v>0</v>
      </c>
    </row>
    <row r="211" spans="1:9" ht="26.4" customHeight="1" x14ac:dyDescent="0.25">
      <c r="A211" s="22" t="str">
        <f>'Itens de Contrato'!A211</f>
        <v>Instalações de Telecom/Infra CFTV - Alimentadores dos Quadros</v>
      </c>
      <c r="B211" s="22" t="str">
        <f>'Itens de Contrato'!B211</f>
        <v>2.4.13</v>
      </c>
      <c r="C211" s="68" t="str">
        <f>VLOOKUP(B211,'Itens de Contrato'!B$5:J$873,2,0)</f>
        <v>SAÍDA LATERAL SIMPLES DE ELETROCALHA C/02 FUROS P/ELETRODUTO Ф3/4", Ref.: MAX.E.SHE, FAB. MAXTIL,CARMEHIL</v>
      </c>
      <c r="D211" s="41">
        <v>1</v>
      </c>
      <c r="E211" s="42">
        <f>D211*('Itens de Contrato'!F211+'Itens de Contrato'!G211)</f>
        <v>10.47916722623969</v>
      </c>
      <c r="F211" s="44">
        <f t="shared" si="6"/>
        <v>1</v>
      </c>
      <c r="G211" s="44">
        <f>SUM('Medição 01'!G211,'Medição 02'!G211,'Medição 03'!G211,'Medição 04'!G211,'Medição 05'!G211,'Medição 06'!G211,'Medição 07'!G211,'Medição 08'!G211,'Medição 09'!G211,'Medição 10'!G211,'Medição 11'!G211,'Medição 12'!G211)</f>
        <v>0</v>
      </c>
      <c r="H211" s="46">
        <f t="shared" si="7"/>
        <v>0</v>
      </c>
      <c r="I211" s="45">
        <f>G211*('Itens de Contrato'!F211+'Itens de Contrato'!G211)</f>
        <v>0</v>
      </c>
    </row>
    <row r="212" spans="1:9" ht="26.4" customHeight="1" x14ac:dyDescent="0.25">
      <c r="A212" s="22" t="str">
        <f>'Itens de Contrato'!A212</f>
        <v>Instalações de Telecom/Infra CFTV - Alimentadores dos Quadros</v>
      </c>
      <c r="B212" s="22" t="str">
        <f>'Itens de Contrato'!B212</f>
        <v>2.4.14</v>
      </c>
      <c r="C212" s="68" t="str">
        <f>VLOOKUP(B212,'Itens de Contrato'!B$5:J$873,2,0)</f>
        <v>PARAFUSO CABEÇA LENTILHA AUTO-TRAVANTE, Ф1/4" x 1/2" C/PORCA e ARRUELA LISA , Ref. MAX.AF.PAT, FAB. MAXTIL,CARMEHIL</v>
      </c>
      <c r="D212" s="41">
        <v>278</v>
      </c>
      <c r="E212" s="42">
        <f>D212*('Itens de Contrato'!F212+'Itens de Contrato'!G212)</f>
        <v>264.75238747074434</v>
      </c>
      <c r="F212" s="44">
        <f t="shared" si="6"/>
        <v>278</v>
      </c>
      <c r="G212" s="44">
        <f>SUM('Medição 01'!G212,'Medição 02'!G212,'Medição 03'!G212,'Medição 04'!G212,'Medição 05'!G212,'Medição 06'!G212,'Medição 07'!G212,'Medição 08'!G212,'Medição 09'!G212,'Medição 10'!G212,'Medição 11'!G212,'Medição 12'!G212)</f>
        <v>0</v>
      </c>
      <c r="H212" s="46">
        <f t="shared" si="7"/>
        <v>0</v>
      </c>
      <c r="I212" s="45">
        <f>G212*('Itens de Contrato'!F212+'Itens de Contrato'!G212)</f>
        <v>0</v>
      </c>
    </row>
    <row r="213" spans="1:9" x14ac:dyDescent="0.25">
      <c r="A213" s="22" t="str">
        <f>'Itens de Contrato'!A213</f>
        <v>Instalações de Telecom/Infra CFTV - Alimentadores dos Quadros</v>
      </c>
      <c r="B213" s="22" t="str">
        <f>'Itens de Contrato'!B213</f>
        <v>2.4.15</v>
      </c>
      <c r="C213" s="68" t="str">
        <f>VLOOKUP(B213,'Itens de Contrato'!B$5:J$873,2,0)</f>
        <v>CHUMBADOR ROSCA INTERNA Ф1/4" x 31mm, Ref. MAX.ARS14, FAB. MAXTIL,CARMEHIL</v>
      </c>
      <c r="D213" s="41">
        <v>340</v>
      </c>
      <c r="E213" s="42">
        <f>D213*('Itens de Contrato'!F213+'Itens de Contrato'!G213)</f>
        <v>2422.7834627066159</v>
      </c>
      <c r="F213" s="44">
        <f t="shared" si="6"/>
        <v>340</v>
      </c>
      <c r="G213" s="44">
        <f>SUM('Medição 01'!G213,'Medição 02'!G213,'Medição 03'!G213,'Medição 04'!G213,'Medição 05'!G213,'Medição 06'!G213,'Medição 07'!G213,'Medição 08'!G213,'Medição 09'!G213,'Medição 10'!G213,'Medição 11'!G213,'Medição 12'!G213)</f>
        <v>0</v>
      </c>
      <c r="H213" s="46">
        <f t="shared" si="7"/>
        <v>0</v>
      </c>
      <c r="I213" s="45">
        <f>G213*('Itens de Contrato'!F213+'Itens de Contrato'!G213)</f>
        <v>0</v>
      </c>
    </row>
    <row r="214" spans="1:9" ht="26.4" customHeight="1" x14ac:dyDescent="0.25">
      <c r="A214" s="22" t="str">
        <f>'Itens de Contrato'!A214</f>
        <v>Instalações de Telecom/Infra CFTV - Alimentadores dos Quadros</v>
      </c>
      <c r="B214" s="22" t="str">
        <f>'Itens de Contrato'!B214</f>
        <v>2.4.16</v>
      </c>
      <c r="C214" s="68" t="str">
        <f>VLOOKUP(B214,'Itens de Contrato'!B$5:J$873,2,0)</f>
        <v>VERGALHÃO (TIRANTE) AÇO GALVANIZADO, ROSCA TOTAL Ф 1/4", Ref. MAX.AF.BR.1/4, FAB. MAXTIL,CARMEHIL</v>
      </c>
      <c r="D214" s="41">
        <v>174</v>
      </c>
      <c r="E214" s="42">
        <f>D214*('Itens de Contrato'!F214+'Itens de Contrato'!G214)</f>
        <v>1657.083288485954</v>
      </c>
      <c r="F214" s="44">
        <f t="shared" si="6"/>
        <v>174</v>
      </c>
      <c r="G214" s="44">
        <f>SUM('Medição 01'!G214,'Medição 02'!G214,'Medição 03'!G214,'Medição 04'!G214,'Medição 05'!G214,'Medição 06'!G214,'Medição 07'!G214,'Medição 08'!G214,'Medição 09'!G214,'Medição 10'!G214,'Medição 11'!G214,'Medição 12'!G214)</f>
        <v>0</v>
      </c>
      <c r="H214" s="46">
        <f t="shared" si="7"/>
        <v>0</v>
      </c>
      <c r="I214" s="45">
        <f>G214*('Itens de Contrato'!F214+'Itens de Contrato'!G214)</f>
        <v>0</v>
      </c>
    </row>
    <row r="215" spans="1:9" x14ac:dyDescent="0.25">
      <c r="A215" s="22" t="str">
        <f>'Itens de Contrato'!A215</f>
        <v>Instalações de Telecom/Infra CFTV - Alimentadores dos Quadros</v>
      </c>
      <c r="B215" s="22" t="str">
        <f>'Itens de Contrato'!B215</f>
        <v>2.4.17</v>
      </c>
      <c r="C215" s="68" t="str">
        <f>VLOOKUP(B215,'Itens de Contrato'!B$5:J$873,2,0)</f>
        <v>PORCA SEXTAVADA Ref.AF.PS E ARRUELA LISA Ref.AF.AL Ф 1/4", FAB. MAXTIL,CARMEHIL</v>
      </c>
      <c r="D215" s="41">
        <v>680</v>
      </c>
      <c r="E215" s="42">
        <f>D215*('Itens de Contrato'!F215+'Itens de Contrato'!G215)</f>
        <v>266.031125316805</v>
      </c>
      <c r="F215" s="44">
        <f t="shared" si="6"/>
        <v>680</v>
      </c>
      <c r="G215" s="44">
        <f>SUM('Medição 01'!G215,'Medição 02'!G215,'Medição 03'!G215,'Medição 04'!G215,'Medição 05'!G215,'Medição 06'!G215,'Medição 07'!G215,'Medição 08'!G215,'Medição 09'!G215,'Medição 10'!G215,'Medição 11'!G215,'Medição 12'!G215)</f>
        <v>0</v>
      </c>
      <c r="H215" s="46">
        <f t="shared" si="7"/>
        <v>0</v>
      </c>
      <c r="I215" s="45">
        <f>G215*('Itens de Contrato'!F215+'Itens de Contrato'!G215)</f>
        <v>0</v>
      </c>
    </row>
    <row r="216" spans="1:9" ht="26.4" customHeight="1" x14ac:dyDescent="0.25">
      <c r="A216" s="22" t="str">
        <f>'Itens de Contrato'!A216</f>
        <v>Instalações de Telecom/Infra CFTV - Alimentadores dos Quadros</v>
      </c>
      <c r="B216" s="22" t="str">
        <f>'Itens de Contrato'!B216</f>
        <v>2.4.18</v>
      </c>
      <c r="C216" s="68" t="str">
        <f>VLOOKUP(B216,'Itens de Contrato'!B$5:J$873,2,0)</f>
        <v>PARAFUSO CABEÇA LENTILHA AUTO-TRAVANTE, Ф1/4" x 1/2" C/PORCA e ARRUELA LISA , Ref. MAX.AF.PAT, FAB. MAXTIL,CARMEHIL</v>
      </c>
      <c r="D216" s="41">
        <v>276</v>
      </c>
      <c r="E216" s="42">
        <f>D216*('Itens de Contrato'!F216+'Itens de Contrato'!G216)</f>
        <v>262.847694035703</v>
      </c>
      <c r="F216" s="44">
        <f t="shared" si="6"/>
        <v>276</v>
      </c>
      <c r="G216" s="44">
        <f>SUM('Medição 01'!G216,'Medição 02'!G216,'Medição 03'!G216,'Medição 04'!G216,'Medição 05'!G216,'Medição 06'!G216,'Medição 07'!G216,'Medição 08'!G216,'Medição 09'!G216,'Medição 10'!G216,'Medição 11'!G216,'Medição 12'!G216)</f>
        <v>0</v>
      </c>
      <c r="H216" s="46">
        <f t="shared" si="7"/>
        <v>0</v>
      </c>
      <c r="I216" s="45">
        <f>G216*('Itens de Contrato'!F216+'Itens de Contrato'!G216)</f>
        <v>0</v>
      </c>
    </row>
    <row r="217" spans="1:9" ht="26.4" customHeight="1" x14ac:dyDescent="0.25">
      <c r="A217" s="22" t="str">
        <f>'Itens de Contrato'!A217</f>
        <v>Instalações de Telecom/Infra CFTV - Alimentadores dos Quadros</v>
      </c>
      <c r="B217" s="22" t="str">
        <f>'Itens de Contrato'!B217</f>
        <v>2.4.19</v>
      </c>
      <c r="C217" s="68" t="str">
        <f>VLOOKUP(B217,'Itens de Contrato'!B$5:J$873,2,0)</f>
        <v xml:space="preserve">PERFILADO EM CHAPA DE AÇO PERFURADO, CH#16 MSG, Ref.: MAX.PPR-GE, NBR-10476, DIM.38x38mm, FAB. MAXTIL,CARMEHIL     </v>
      </c>
      <c r="D217" s="41">
        <v>12</v>
      </c>
      <c r="E217" s="42">
        <f>D217*('Itens de Contrato'!F217+'Itens de Contrato'!G217)</f>
        <v>751.14670677686081</v>
      </c>
      <c r="F217" s="44">
        <f t="shared" si="6"/>
        <v>12</v>
      </c>
      <c r="G217" s="44">
        <f>SUM('Medição 01'!G217,'Medição 02'!G217,'Medição 03'!G217,'Medição 04'!G217,'Medição 05'!G217,'Medição 06'!G217,'Medição 07'!G217,'Medição 08'!G217,'Medição 09'!G217,'Medição 10'!G217,'Medição 11'!G217,'Medição 12'!G217)</f>
        <v>0</v>
      </c>
      <c r="H217" s="46">
        <f t="shared" si="7"/>
        <v>0</v>
      </c>
      <c r="I217" s="45">
        <f>G217*('Itens de Contrato'!F217+'Itens de Contrato'!G217)</f>
        <v>0</v>
      </c>
    </row>
    <row r="218" spans="1:9" x14ac:dyDescent="0.25">
      <c r="A218" s="22" t="str">
        <f>'Itens de Contrato'!A218</f>
        <v>Instalações de Telecom/Infra CFTV - Alimentadores dos Quadros</v>
      </c>
      <c r="B218" s="22" t="str">
        <f>'Itens de Contrato'!B218</f>
        <v>2.4.20</v>
      </c>
      <c r="C218" s="68" t="str">
        <f>VLOOKUP(B218,'Itens de Contrato'!B$5:J$873,2,0)</f>
        <v>QUADRO METÁLICO P/ TV 60x60x20cm, FAB. TECNELSA, CARMEHIL</v>
      </c>
      <c r="D218" s="41">
        <v>1</v>
      </c>
      <c r="E218" s="42">
        <f>D218*('Itens de Contrato'!F218+'Itens de Contrato'!G218)</f>
        <v>1384.6472961604711</v>
      </c>
      <c r="F218" s="44">
        <f t="shared" si="6"/>
        <v>1</v>
      </c>
      <c r="G218" s="44">
        <f>SUM('Medição 01'!G218,'Medição 02'!G218,'Medição 03'!G218,'Medição 04'!G218,'Medição 05'!G218,'Medição 06'!G218,'Medição 07'!G218,'Medição 08'!G218,'Medição 09'!G218,'Medição 10'!G218,'Medição 11'!G218,'Medição 12'!G218)</f>
        <v>0</v>
      </c>
      <c r="H218" s="46">
        <f t="shared" si="7"/>
        <v>0</v>
      </c>
      <c r="I218" s="45">
        <f>G218*('Itens de Contrato'!F218+'Itens de Contrato'!G218)</f>
        <v>0</v>
      </c>
    </row>
    <row r="219" spans="1:9" ht="26.4" customHeight="1" x14ac:dyDescent="0.25">
      <c r="A219" s="22" t="str">
        <f>'Itens de Contrato'!A219</f>
        <v>Instalações de Telecom/Infra CFTV - Alimentadores dos Quadros</v>
      </c>
      <c r="B219" s="22" t="str">
        <f>'Itens de Contrato'!B219</f>
        <v>2.4.21</v>
      </c>
      <c r="C219" s="68" t="str">
        <f>VLOOKUP(B219,'Itens de Contrato'!B$5:J$873,2,0)</f>
        <v>QUADRO METÁLICO P/ TELEFONE, SOBREPORR CH.#18, C/PORTA, TRINCO E FUNDO DE MADEIRA, No.8 TELEBRAS, DIM. 1500X1500X150mm, FAB. CARMEHIL, TECNELSA - DG</v>
      </c>
      <c r="D219" s="41">
        <v>1</v>
      </c>
      <c r="E219" s="42">
        <f>D219*('Itens de Contrato'!F219+'Itens de Contrato'!G219)</f>
        <v>8662.7782403581441</v>
      </c>
      <c r="F219" s="44">
        <f t="shared" si="6"/>
        <v>1</v>
      </c>
      <c r="G219" s="44">
        <f>SUM('Medição 01'!G219,'Medição 02'!G219,'Medição 03'!G219,'Medição 04'!G219,'Medição 05'!G219,'Medição 06'!G219,'Medição 07'!G219,'Medição 08'!G219,'Medição 09'!G219,'Medição 10'!G219,'Medição 11'!G219,'Medição 12'!G219)</f>
        <v>0</v>
      </c>
      <c r="H219" s="46">
        <f t="shared" si="7"/>
        <v>0</v>
      </c>
      <c r="I219" s="45">
        <f>G219*('Itens de Contrato'!F219+'Itens de Contrato'!G219)</f>
        <v>0</v>
      </c>
    </row>
    <row r="220" spans="1:9" ht="26.4" customHeight="1" x14ac:dyDescent="0.25">
      <c r="A220" s="22" t="str">
        <f>'Itens de Contrato'!A220</f>
        <v>Instalações de Telecom/Infra CFTV - Alimentadores dos Quadros</v>
      </c>
      <c r="B220" s="22" t="str">
        <f>'Itens de Contrato'!B220</f>
        <v>2.4.22</v>
      </c>
      <c r="C220" s="68" t="str">
        <f>VLOOKUP(B220,'Itens de Contrato'!B$5:J$873,2,0)</f>
        <v>PRANCHA DE MADEIRA (COMPENSADO), DIM. 400X400X25mm, COM CHUMBADORES E PINTURA ESMALTE SINTÉTICO</v>
      </c>
      <c r="D220" s="41">
        <v>8</v>
      </c>
      <c r="E220" s="42">
        <f>D220*('Itens de Contrato'!F220+'Itens de Contrato'!G220)</f>
        <v>1687.8445345730061</v>
      </c>
      <c r="F220" s="44">
        <f t="shared" si="6"/>
        <v>8</v>
      </c>
      <c r="G220" s="44">
        <f>SUM('Medição 01'!G220,'Medição 02'!G220,'Medição 03'!G220,'Medição 04'!G220,'Medição 05'!G220,'Medição 06'!G220,'Medição 07'!G220,'Medição 08'!G220,'Medição 09'!G220,'Medição 10'!G220,'Medição 11'!G220,'Medição 12'!G220)</f>
        <v>0</v>
      </c>
      <c r="H220" s="46">
        <f t="shared" si="7"/>
        <v>0</v>
      </c>
      <c r="I220" s="45">
        <f>G220*('Itens de Contrato'!F220+'Itens de Contrato'!G220)</f>
        <v>0</v>
      </c>
    </row>
    <row r="221" spans="1:9" ht="26.4" customHeight="1" x14ac:dyDescent="0.25">
      <c r="A221" s="22" t="str">
        <f>'Itens de Contrato'!A221</f>
        <v>Instalações de Telecom/Infra CFTV - Alimentadores dos Quadros</v>
      </c>
      <c r="B221" s="22" t="str">
        <f>'Itens de Contrato'!B221</f>
        <v>2.4.23</v>
      </c>
      <c r="C221" s="68" t="str">
        <f>VLOOKUP(B221,'Itens de Contrato'!B$5:J$873,2,0)</f>
        <v>CAIXA DE PASSAGEM METÁLICA, SOBREPOR CH.#22, C/TAMPA PARAFUSADA, 600 X 600 X 150mm, FAB. TECNELSA, CARMEHIL</v>
      </c>
      <c r="D221" s="41">
        <v>2</v>
      </c>
      <c r="E221" s="42">
        <f>D221*('Itens de Contrato'!F221+'Itens de Contrato'!G221)</f>
        <v>2643.544585606066</v>
      </c>
      <c r="F221" s="44">
        <f t="shared" si="6"/>
        <v>2</v>
      </c>
      <c r="G221" s="44">
        <f>SUM('Medição 01'!G221,'Medição 02'!G221,'Medição 03'!G221,'Medição 04'!G221,'Medição 05'!G221,'Medição 06'!G221,'Medição 07'!G221,'Medição 08'!G221,'Medição 09'!G221,'Medição 10'!G221,'Medição 11'!G221,'Medição 12'!G221)</f>
        <v>0</v>
      </c>
      <c r="H221" s="46">
        <f t="shared" si="7"/>
        <v>0</v>
      </c>
      <c r="I221" s="45">
        <f>G221*('Itens de Contrato'!F221+'Itens de Contrato'!G221)</f>
        <v>0</v>
      </c>
    </row>
    <row r="222" spans="1:9" x14ac:dyDescent="0.25">
      <c r="A222" s="22" t="str">
        <f>'Itens de Contrato'!A222</f>
        <v>Instalações de Telecom/Infra CFTV - Alimentadores dos Quadros</v>
      </c>
      <c r="B222" s="22" t="str">
        <f>'Itens de Contrato'!B222</f>
        <v>2.4.24</v>
      </c>
      <c r="C222" s="68" t="str">
        <f>VLOOKUP(B222,'Itens de Contrato'!B$5:J$873,2,0)</f>
        <v>CABO TELEFÔNICO SECUNDÁRIO TIPO CCI.50.1, FAB. FURUKAWA, CONDUTTI</v>
      </c>
      <c r="D222" s="41">
        <v>70</v>
      </c>
      <c r="E222" s="42">
        <f>D222*('Itens de Contrato'!F222+'Itens de Contrato'!G222)</f>
        <v>127.14722901170822</v>
      </c>
      <c r="F222" s="44">
        <f t="shared" si="6"/>
        <v>70</v>
      </c>
      <c r="G222" s="44">
        <f>SUM('Medição 01'!G222,'Medição 02'!G222,'Medição 03'!G222,'Medição 04'!G222,'Medição 05'!G222,'Medição 06'!G222,'Medição 07'!G222,'Medição 08'!G222,'Medição 09'!G222,'Medição 10'!G222,'Medição 11'!G222,'Medição 12'!G222)</f>
        <v>0</v>
      </c>
      <c r="H222" s="46">
        <f t="shared" si="7"/>
        <v>0</v>
      </c>
      <c r="I222" s="45">
        <f>G222*('Itens de Contrato'!F222+'Itens de Contrato'!G222)</f>
        <v>0</v>
      </c>
    </row>
    <row r="223" spans="1:9" x14ac:dyDescent="0.25">
      <c r="A223" s="22" t="str">
        <f>'Itens de Contrato'!A223</f>
        <v>Instalações de Telecom/Infra CFTV - Alimentadores dos Quadros</v>
      </c>
      <c r="B223" s="22" t="str">
        <f>'Itens de Contrato'!B223</f>
        <v>2.4.25</v>
      </c>
      <c r="C223" s="68" t="str">
        <f>VLOOKUP(B223,'Itens de Contrato'!B$5:J$873,2,0)</f>
        <v>CABO TELEFÔNICO PRIMÁRIO TIPO CI.50.10, FAB. FURUKAWA, CONDUTTI</v>
      </c>
      <c r="D223" s="41">
        <v>170</v>
      </c>
      <c r="E223" s="42">
        <f>D223*('Itens de Contrato'!F223+'Itens de Contrato'!G223)</f>
        <v>4655.5446930440867</v>
      </c>
      <c r="F223" s="44">
        <f t="shared" si="6"/>
        <v>170</v>
      </c>
      <c r="G223" s="44">
        <f>SUM('Medição 01'!G223,'Medição 02'!G223,'Medição 03'!G223,'Medição 04'!G223,'Medição 05'!G223,'Medição 06'!G223,'Medição 07'!G223,'Medição 08'!G223,'Medição 09'!G223,'Medição 10'!G223,'Medição 11'!G223,'Medição 12'!G223)</f>
        <v>0</v>
      </c>
      <c r="H223" s="46">
        <f t="shared" si="7"/>
        <v>0</v>
      </c>
      <c r="I223" s="45">
        <f>G223*('Itens de Contrato'!F223+'Itens de Contrato'!G223)</f>
        <v>0</v>
      </c>
    </row>
    <row r="224" spans="1:9" ht="26.4" customHeight="1" x14ac:dyDescent="0.25">
      <c r="A224" s="22" t="str">
        <f>'Itens de Contrato'!A224</f>
        <v>Instalações de Telecom/Infra CFTV - Alimentadores dos Quadros</v>
      </c>
      <c r="B224" s="22" t="str">
        <f>'Itens de Contrato'!B224</f>
        <v>2.4.26</v>
      </c>
      <c r="C224" s="68" t="str">
        <f>VLOOKUP(B224,'Itens de Contrato'!B$5:J$873,2,0)</f>
        <v>CABO DE COBRE NÚ ELETROLÍTICO, TÊMPERA 1/2 DURA, NBR-6524, CL.2A, 07 FIOS, 1x16mm2 FAB. COBRECOM</v>
      </c>
      <c r="D224" s="41">
        <v>15</v>
      </c>
      <c r="E224" s="42">
        <f>D224*('Itens de Contrato'!F224+'Itens de Contrato'!G224)</f>
        <v>549.52752934400939</v>
      </c>
      <c r="F224" s="44">
        <f t="shared" si="6"/>
        <v>15</v>
      </c>
      <c r="G224" s="44">
        <f>SUM('Medição 01'!G224,'Medição 02'!G224,'Medição 03'!G224,'Medição 04'!G224,'Medição 05'!G224,'Medição 06'!G224,'Medição 07'!G224,'Medição 08'!G224,'Medição 09'!G224,'Medição 10'!G224,'Medição 11'!G224,'Medição 12'!G224)</f>
        <v>0</v>
      </c>
      <c r="H224" s="46">
        <f t="shared" si="7"/>
        <v>0</v>
      </c>
      <c r="I224" s="45">
        <f>G224*('Itens de Contrato'!F224+'Itens de Contrato'!G224)</f>
        <v>0</v>
      </c>
    </row>
    <row r="225" spans="1:9" x14ac:dyDescent="0.25">
      <c r="A225" s="22" t="str">
        <f>'Itens de Contrato'!A225</f>
        <v>Instalações de Telecom/Infra CFTV - Alimentadores dos Quadros</v>
      </c>
      <c r="B225" s="22" t="str">
        <f>'Itens de Contrato'!B225</f>
        <v>2.4.27</v>
      </c>
      <c r="C225" s="68" t="str">
        <f>VLOOKUP(B225,'Itens de Contrato'!B$5:J$873,2,0)</f>
        <v>BLOCO TERMINAL DE CONEXÃO TIPO MB-10, COM BASTIDOR, FAB. BARGOA</v>
      </c>
      <c r="D225" s="41">
        <v>8</v>
      </c>
      <c r="E225" s="42">
        <f>D225*('Itens de Contrato'!F225+'Itens de Contrato'!G225)</f>
        <v>2065.6534436363681</v>
      </c>
      <c r="F225" s="44">
        <f t="shared" si="6"/>
        <v>8</v>
      </c>
      <c r="G225" s="44">
        <f>SUM('Medição 01'!G225,'Medição 02'!G225,'Medição 03'!G225,'Medição 04'!G225,'Medição 05'!G225,'Medição 06'!G225,'Medição 07'!G225,'Medição 08'!G225,'Medição 09'!G225,'Medição 10'!G225,'Medição 11'!G225,'Medição 12'!G225)</f>
        <v>0</v>
      </c>
      <c r="H225" s="46">
        <f t="shared" si="7"/>
        <v>0</v>
      </c>
      <c r="I225" s="45">
        <f>G225*('Itens de Contrato'!F225+'Itens de Contrato'!G225)</f>
        <v>0</v>
      </c>
    </row>
    <row r="226" spans="1:9" x14ac:dyDescent="0.25">
      <c r="A226" s="22" t="str">
        <f>'Itens de Contrato'!A226</f>
        <v>Instalações de Telecom/Infra CFTV - Alimentadores dos Quadros</v>
      </c>
      <c r="B226" s="22" t="str">
        <f>'Itens de Contrato'!B226</f>
        <v>2.4.28</v>
      </c>
      <c r="C226" s="68" t="str">
        <f>VLOOKUP(B226,'Itens de Contrato'!B$5:J$873,2,0)</f>
        <v xml:space="preserve">ANEL DE GUIA ROSCA SOBERBA EM AÇO GALVANIZADO, FAB. FISCHER </v>
      </c>
      <c r="D226" s="41">
        <v>8</v>
      </c>
      <c r="E226" s="42">
        <f>D226*('Itens de Contrato'!F226+'Itens de Contrato'!G226)</f>
        <v>1061.8889455922888</v>
      </c>
      <c r="F226" s="44">
        <f t="shared" si="6"/>
        <v>8</v>
      </c>
      <c r="G226" s="44">
        <f>SUM('Medição 01'!G226,'Medição 02'!G226,'Medição 03'!G226,'Medição 04'!G226,'Medição 05'!G226,'Medição 06'!G226,'Medição 07'!G226,'Medição 08'!G226,'Medição 09'!G226,'Medição 10'!G226,'Medição 11'!G226,'Medição 12'!G226)</f>
        <v>0</v>
      </c>
      <c r="H226" s="46">
        <f t="shared" si="7"/>
        <v>0</v>
      </c>
      <c r="I226" s="45">
        <f>G226*('Itens de Contrato'!F226+'Itens de Contrato'!G226)</f>
        <v>0</v>
      </c>
    </row>
    <row r="227" spans="1:9" x14ac:dyDescent="0.25">
      <c r="A227" s="22" t="str">
        <f>'Itens de Contrato'!A227</f>
        <v>Instalações de Telecom/Infra CFTV - Alimentadores dos Quadros</v>
      </c>
      <c r="B227" s="22" t="str">
        <f>'Itens de Contrato'!B227</f>
        <v>2.4.29</v>
      </c>
      <c r="C227" s="68" t="str">
        <f>VLOOKUP(B227,'Itens de Contrato'!B$5:J$873,2,0)</f>
        <v>ABRAÇADEIRA DE NYLON TIPO "UNHA" P/CABO CI, INCLUSIVE PINO DE FIXAÇÃO, FAB. FISCHER</v>
      </c>
      <c r="D227" s="41">
        <v>16</v>
      </c>
      <c r="E227" s="42">
        <f>D227*('Itens de Contrato'!F227+'Itens de Contrato'!G227)</f>
        <v>51.417780523416077</v>
      </c>
      <c r="F227" s="44">
        <f t="shared" si="6"/>
        <v>16</v>
      </c>
      <c r="G227" s="44">
        <f>SUM('Medição 01'!G227,'Medição 02'!G227,'Medição 03'!G227,'Medição 04'!G227,'Medição 05'!G227,'Medição 06'!G227,'Medição 07'!G227,'Medição 08'!G227,'Medição 09'!G227,'Medição 10'!G227,'Medição 11'!G227,'Medição 12'!G227)</f>
        <v>0</v>
      </c>
      <c r="H227" s="46">
        <f t="shared" si="7"/>
        <v>0</v>
      </c>
      <c r="I227" s="45">
        <f>G227*('Itens de Contrato'!F227+'Itens de Contrato'!G227)</f>
        <v>0</v>
      </c>
    </row>
    <row r="228" spans="1:9" x14ac:dyDescent="0.25">
      <c r="A228" s="22" t="str">
        <f>'Itens de Contrato'!A228</f>
        <v>Instalações de Telecom/Infra CFTV - Alimentadores dos Quadros</v>
      </c>
      <c r="B228" s="22" t="str">
        <f>'Itens de Contrato'!B228</f>
        <v>2.4.30</v>
      </c>
      <c r="C228" s="68" t="str">
        <f>VLOOKUP(B228,'Itens de Contrato'!B$5:J$873,2,0)</f>
        <v>ANILHAS / MARCADORES, FAB. HELLERMANN, PIAL</v>
      </c>
      <c r="D228" s="41">
        <v>180</v>
      </c>
      <c r="E228" s="42">
        <f>D228*('Itens de Contrato'!F228+'Itens de Contrato'!G228)</f>
        <v>125.75000671487626</v>
      </c>
      <c r="F228" s="44">
        <f t="shared" si="6"/>
        <v>180</v>
      </c>
      <c r="G228" s="44">
        <f>SUM('Medição 01'!G228,'Medição 02'!G228,'Medição 03'!G228,'Medição 04'!G228,'Medição 05'!G228,'Medição 06'!G228,'Medição 07'!G228,'Medição 08'!G228,'Medição 09'!G228,'Medição 10'!G228,'Medição 11'!G228,'Medição 12'!G228)</f>
        <v>0</v>
      </c>
      <c r="H228" s="46">
        <f t="shared" si="7"/>
        <v>0</v>
      </c>
      <c r="I228" s="45">
        <f>G228*('Itens de Contrato'!F228+'Itens de Contrato'!G228)</f>
        <v>0</v>
      </c>
    </row>
    <row r="229" spans="1:9" x14ac:dyDescent="0.25">
      <c r="A229" s="22" t="str">
        <f>'Itens de Contrato'!A229</f>
        <v>Instalações de Telecom/Infra CFTV - Alimentadores dos Quadros</v>
      </c>
      <c r="B229" s="22" t="str">
        <f>'Itens de Contrato'!B229</f>
        <v>2.4.31</v>
      </c>
      <c r="C229" s="68" t="str">
        <f>VLOOKUP(B229,'Itens de Contrato'!B$5:J$873,2,0)</f>
        <v>ABRAÇADEIRA DE NYLON INCOLOR 180x3,4mm, FAB. HELLERMANN, PIAL</v>
      </c>
      <c r="D229" s="41">
        <v>180</v>
      </c>
      <c r="E229" s="42">
        <f>D229*('Itens de Contrato'!F229+'Itens de Contrato'!G229)</f>
        <v>125.75000671487626</v>
      </c>
      <c r="F229" s="44">
        <f t="shared" si="6"/>
        <v>180</v>
      </c>
      <c r="G229" s="44">
        <f>SUM('Medição 01'!G229,'Medição 02'!G229,'Medição 03'!G229,'Medição 04'!G229,'Medição 05'!G229,'Medição 06'!G229,'Medição 07'!G229,'Medição 08'!G229,'Medição 09'!G229,'Medição 10'!G229,'Medição 11'!G229,'Medição 12'!G229)</f>
        <v>0</v>
      </c>
      <c r="H229" s="46">
        <f t="shared" si="7"/>
        <v>0</v>
      </c>
      <c r="I229" s="45">
        <f>G229*('Itens de Contrato'!F229+'Itens de Contrato'!G229)</f>
        <v>0</v>
      </c>
    </row>
    <row r="230" spans="1:9" x14ac:dyDescent="0.25">
      <c r="A230" s="22" t="str">
        <f>'Itens de Contrato'!A230</f>
        <v>Instalações Hidráulicas - AF Isométricos</v>
      </c>
      <c r="B230" s="22" t="str">
        <f>'Itens de Contrato'!B230</f>
        <v>3.1.1</v>
      </c>
      <c r="C230" s="68" t="str">
        <f>VLOOKUP(B230,'Itens de Contrato'!B$5:J$873,2,0)</f>
        <v>TUBO PVC SOLDÁVEL, LINHA PREDIAL, NBR-5648, Ф 25mm x 6,0m, FAB. TIGRE, AMANCO</v>
      </c>
      <c r="D230" s="41">
        <v>201</v>
      </c>
      <c r="E230" s="42">
        <f>D230*('Itens de Contrato'!F230+'Itens de Contrato'!G230)</f>
        <v>11399.363858710252</v>
      </c>
      <c r="F230" s="44">
        <f t="shared" si="6"/>
        <v>201</v>
      </c>
      <c r="G230" s="44">
        <f>SUM('Medição 01'!G230,'Medição 02'!G230,'Medição 03'!G230,'Medição 04'!G230,'Medição 05'!G230,'Medição 06'!G230,'Medição 07'!G230,'Medição 08'!G230,'Medição 09'!G230,'Medição 10'!G230,'Medição 11'!G230,'Medição 12'!G230)</f>
        <v>0</v>
      </c>
      <c r="H230" s="46">
        <f t="shared" si="7"/>
        <v>0</v>
      </c>
      <c r="I230" s="45">
        <f>G230*('Itens de Contrato'!F230+'Itens de Contrato'!G230)</f>
        <v>0</v>
      </c>
    </row>
    <row r="231" spans="1:9" x14ac:dyDescent="0.25">
      <c r="A231" s="22" t="str">
        <f>'Itens de Contrato'!A231</f>
        <v>Instalações Hidráulicas - AF Isométricos</v>
      </c>
      <c r="B231" s="22" t="str">
        <f>'Itens de Contrato'!B231</f>
        <v>3.1.2</v>
      </c>
      <c r="C231" s="68" t="str">
        <f>VLOOKUP(B231,'Itens de Contrato'!B$5:J$873,2,0)</f>
        <v xml:space="preserve">TUBO PVC SOLDÁVEL, LINHA PREDIAL, NBR-5648, Ф 32mm x 6,0m, FAB. TIGRE, AMANCO </v>
      </c>
      <c r="D231" s="41">
        <v>8.5</v>
      </c>
      <c r="E231" s="42">
        <f>D231*('Itens de Contrato'!F231+'Itens de Contrato'!G231)</f>
        <v>1388.3404341354574</v>
      </c>
      <c r="F231" s="44">
        <f t="shared" si="6"/>
        <v>8.5</v>
      </c>
      <c r="G231" s="44">
        <f>SUM('Medição 01'!G231,'Medição 02'!G231,'Medição 03'!G231,'Medição 04'!G231,'Medição 05'!G231,'Medição 06'!G231,'Medição 07'!G231,'Medição 08'!G231,'Medição 09'!G231,'Medição 10'!G231,'Medição 11'!G231,'Medição 12'!G231)</f>
        <v>0</v>
      </c>
      <c r="H231" s="46">
        <f t="shared" si="7"/>
        <v>0</v>
      </c>
      <c r="I231" s="45">
        <f>G231*('Itens de Contrato'!F231+'Itens de Contrato'!G231)</f>
        <v>0</v>
      </c>
    </row>
    <row r="232" spans="1:9" x14ac:dyDescent="0.25">
      <c r="A232" s="22" t="str">
        <f>'Itens de Contrato'!A232</f>
        <v>Instalações Hidráulicas - AF Isométricos</v>
      </c>
      <c r="B232" s="22" t="str">
        <f>'Itens de Contrato'!B232</f>
        <v>3.1.3</v>
      </c>
      <c r="C232" s="68" t="str">
        <f>VLOOKUP(B232,'Itens de Contrato'!B$5:J$873,2,0)</f>
        <v>LUVA SIMPLES PVC SOLDÁVEL, P/TUBO Ф 25mm, FAB.TIGRE, AMANCO</v>
      </c>
      <c r="D232" s="41">
        <v>96.5</v>
      </c>
      <c r="E232" s="42">
        <f>D232*('Itens de Contrato'!F232+'Itens de Contrato'!G232)</f>
        <v>191.4613713348833</v>
      </c>
      <c r="F232" s="44">
        <f t="shared" si="6"/>
        <v>96.5</v>
      </c>
      <c r="G232" s="44">
        <f>SUM('Medição 01'!G232,'Medição 02'!G232,'Medição 03'!G232,'Medição 04'!G232,'Medição 05'!G232,'Medição 06'!G232,'Medição 07'!G232,'Medição 08'!G232,'Medição 09'!G232,'Medição 10'!G232,'Medição 11'!G232,'Medição 12'!G232)</f>
        <v>0</v>
      </c>
      <c r="H232" s="46">
        <f t="shared" si="7"/>
        <v>0</v>
      </c>
      <c r="I232" s="45">
        <f>G232*('Itens de Contrato'!F232+'Itens de Contrato'!G232)</f>
        <v>0</v>
      </c>
    </row>
    <row r="233" spans="1:9" x14ac:dyDescent="0.25">
      <c r="A233" s="22" t="str">
        <f>'Itens de Contrato'!A233</f>
        <v>Instalações Hidráulicas - AF Isométricos</v>
      </c>
      <c r="B233" s="22" t="str">
        <f>'Itens de Contrato'!B233</f>
        <v>3.1.4</v>
      </c>
      <c r="C233" s="68" t="str">
        <f>VLOOKUP(B233,'Itens de Contrato'!B$5:J$873,2,0)</f>
        <v>JOELHO 90o PVC SOLDÁVEL, P/TUBO Ф 25mm, FAB.TIGRE, AMANCO</v>
      </c>
      <c r="D233" s="41">
        <v>716</v>
      </c>
      <c r="E233" s="42">
        <f>D233*('Itens de Contrato'!F233+'Itens de Contrato'!G233)</f>
        <v>951.5910997025361</v>
      </c>
      <c r="F233" s="44">
        <f t="shared" si="6"/>
        <v>716</v>
      </c>
      <c r="G233" s="44">
        <f>SUM('Medição 01'!G233,'Medição 02'!G233,'Medição 03'!G233,'Medição 04'!G233,'Medição 05'!G233,'Medição 06'!G233,'Medição 07'!G233,'Medição 08'!G233,'Medição 09'!G233,'Medição 10'!G233,'Medição 11'!G233,'Medição 12'!G233)</f>
        <v>0</v>
      </c>
      <c r="H233" s="46">
        <f t="shared" si="7"/>
        <v>0</v>
      </c>
      <c r="I233" s="45">
        <f>G233*('Itens de Contrato'!F233+'Itens de Contrato'!G233)</f>
        <v>0</v>
      </c>
    </row>
    <row r="234" spans="1:9" x14ac:dyDescent="0.25">
      <c r="A234" s="22" t="str">
        <f>'Itens de Contrato'!A234</f>
        <v>Instalações Hidráulicas - AF Isométricos</v>
      </c>
      <c r="B234" s="22" t="str">
        <f>'Itens de Contrato'!B234</f>
        <v>3.1.5</v>
      </c>
      <c r="C234" s="68" t="str">
        <f>VLOOKUP(B234,'Itens de Contrato'!B$5:J$873,2,0)</f>
        <v>JOELHO 90o PVC SOLDÁVEL, P/TUBO Ф 32mm, FAB.TIGRE, AMANCO</v>
      </c>
      <c r="D234" s="41">
        <v>26</v>
      </c>
      <c r="E234" s="42">
        <f>D234*('Itens de Contrato'!F234+'Itens de Contrato'!G234)</f>
        <v>178.73267621074422</v>
      </c>
      <c r="F234" s="44">
        <f t="shared" si="6"/>
        <v>26</v>
      </c>
      <c r="G234" s="44">
        <f>SUM('Medição 01'!G234,'Medição 02'!G234,'Medição 03'!G234,'Medição 04'!G234,'Medição 05'!G234,'Medição 06'!G234,'Medição 07'!G234,'Medição 08'!G234,'Medição 09'!G234,'Medição 10'!G234,'Medição 11'!G234,'Medição 12'!G234)</f>
        <v>0</v>
      </c>
      <c r="H234" s="46">
        <f t="shared" si="7"/>
        <v>0</v>
      </c>
      <c r="I234" s="45">
        <f>G234*('Itens de Contrato'!F234+'Itens de Contrato'!G234)</f>
        <v>0</v>
      </c>
    </row>
    <row r="235" spans="1:9" x14ac:dyDescent="0.25">
      <c r="A235" s="22" t="str">
        <f>'Itens de Contrato'!A235</f>
        <v>Instalações Hidráulicas - AF Isométricos</v>
      </c>
      <c r="B235" s="22" t="str">
        <f>'Itens de Contrato'!B235</f>
        <v>3.1.6</v>
      </c>
      <c r="C235" s="68" t="str">
        <f>VLOOKUP(B235,'Itens de Contrato'!B$5:J$873,2,0)</f>
        <v>JOELHO 90o PVC SOLDÁVEL, C/BUCHA DE LATÃO Ф 25x1/2", FAB.TIGRE, AMANCO</v>
      </c>
      <c r="D235" s="41">
        <v>391</v>
      </c>
      <c r="E235" s="42">
        <f>D235*('Itens de Contrato'!F235+'Itens de Contrato'!G235)</f>
        <v>5211.834778304762</v>
      </c>
      <c r="F235" s="44">
        <f t="shared" si="6"/>
        <v>391</v>
      </c>
      <c r="G235" s="44">
        <f>SUM('Medição 01'!G235,'Medição 02'!G235,'Medição 03'!G235,'Medição 04'!G235,'Medição 05'!G235,'Medição 06'!G235,'Medição 07'!G235,'Medição 08'!G235,'Medição 09'!G235,'Medição 10'!G235,'Medição 11'!G235,'Medição 12'!G235)</f>
        <v>0</v>
      </c>
      <c r="H235" s="46">
        <f t="shared" si="7"/>
        <v>0</v>
      </c>
      <c r="I235" s="45">
        <f>G235*('Itens de Contrato'!F235+'Itens de Contrato'!G235)</f>
        <v>0</v>
      </c>
    </row>
    <row r="236" spans="1:9" x14ac:dyDescent="0.25">
      <c r="A236" s="22" t="str">
        <f>'Itens de Contrato'!A236</f>
        <v>Instalações Hidráulicas - AF Isométricos</v>
      </c>
      <c r="B236" s="22" t="str">
        <f>'Itens de Contrato'!B236</f>
        <v>3.1.7</v>
      </c>
      <c r="C236" s="68" t="str">
        <f>VLOOKUP(B236,'Itens de Contrato'!B$5:J$873,2,0)</f>
        <v>JOELHO 90o PVC SOLDÁVEL, C/BUCHA DE LATÃO Ф 25x3/4", FAB.TIGRE, AMANCO</v>
      </c>
      <c r="D236" s="41">
        <v>78</v>
      </c>
      <c r="E236" s="42">
        <f>D236*('Itens de Contrato'!F236+'Itens de Contrato'!G236)</f>
        <v>2037.9884421590953</v>
      </c>
      <c r="F236" s="44">
        <f t="shared" si="6"/>
        <v>78</v>
      </c>
      <c r="G236" s="44">
        <f>SUM('Medição 01'!G236,'Medição 02'!G236,'Medição 03'!G236,'Medição 04'!G236,'Medição 05'!G236,'Medição 06'!G236,'Medição 07'!G236,'Medição 08'!G236,'Medição 09'!G236,'Medição 10'!G236,'Medição 11'!G236,'Medição 12'!G236)</f>
        <v>0</v>
      </c>
      <c r="H236" s="46">
        <f t="shared" si="7"/>
        <v>0</v>
      </c>
      <c r="I236" s="45">
        <f>G236*('Itens de Contrato'!F236+'Itens de Contrato'!G236)</f>
        <v>0</v>
      </c>
    </row>
    <row r="237" spans="1:9" x14ac:dyDescent="0.25">
      <c r="A237" s="22" t="str">
        <f>'Itens de Contrato'!A237</f>
        <v>Instalações Hidráulicas - AF Isométricos</v>
      </c>
      <c r="B237" s="22" t="str">
        <f>'Itens de Contrato'!B237</f>
        <v>3.1.8</v>
      </c>
      <c r="C237" s="68" t="str">
        <f>VLOOKUP(B237,'Itens de Contrato'!B$5:J$873,2,0)</f>
        <v>TE 90o PVC SOLDÁVEL, C/BUCHA DE LATÃO Ф 25x1/2", FAB.TIGRE, AMANCO</v>
      </c>
      <c r="D237" s="41">
        <v>160</v>
      </c>
      <c r="E237" s="42">
        <f>D237*('Itens de Contrato'!F237+'Itens de Contrato'!G237)</f>
        <v>3417.0021380187386</v>
      </c>
      <c r="F237" s="44">
        <f t="shared" si="6"/>
        <v>160</v>
      </c>
      <c r="G237" s="44">
        <f>SUM('Medição 01'!G237,'Medição 02'!G237,'Medição 03'!G237,'Medição 04'!G237,'Medição 05'!G237,'Medição 06'!G237,'Medição 07'!G237,'Medição 08'!G237,'Medição 09'!G237,'Medição 10'!G237,'Medição 11'!G237,'Medição 12'!G237)</f>
        <v>0</v>
      </c>
      <c r="H237" s="46">
        <f t="shared" si="7"/>
        <v>0</v>
      </c>
      <c r="I237" s="45">
        <f>G237*('Itens de Contrato'!F237+'Itens de Contrato'!G237)</f>
        <v>0</v>
      </c>
    </row>
    <row r="238" spans="1:9" x14ac:dyDescent="0.25">
      <c r="A238" s="22" t="str">
        <f>'Itens de Contrato'!A238</f>
        <v>Instalações Hidráulicas - AF Isométricos</v>
      </c>
      <c r="B238" s="22" t="str">
        <f>'Itens de Contrato'!B238</f>
        <v>3.1.9</v>
      </c>
      <c r="C238" s="68" t="str">
        <f>VLOOKUP(B238,'Itens de Contrato'!B$5:J$873,2,0)</f>
        <v>TE 90o PVC SOLDÁVEL, C/BUCHA DE LATÃO Ф 25x3/4", FAB.TIGRE, AMANCO</v>
      </c>
      <c r="D238" s="41">
        <v>78</v>
      </c>
      <c r="E238" s="42">
        <f>D238*('Itens de Contrato'!F238+'Itens de Contrato'!G238)</f>
        <v>3088.5006449216594</v>
      </c>
      <c r="F238" s="44">
        <f t="shared" si="6"/>
        <v>78</v>
      </c>
      <c r="G238" s="44">
        <f>SUM('Medição 01'!G238,'Medição 02'!G238,'Medição 03'!G238,'Medição 04'!G238,'Medição 05'!G238,'Medição 06'!G238,'Medição 07'!G238,'Medição 08'!G238,'Medição 09'!G238,'Medição 10'!G238,'Medição 11'!G238,'Medição 12'!G238)</f>
        <v>0</v>
      </c>
      <c r="H238" s="46">
        <f t="shared" si="7"/>
        <v>0</v>
      </c>
      <c r="I238" s="45">
        <f>G238*('Itens de Contrato'!F238+'Itens de Contrato'!G238)</f>
        <v>0</v>
      </c>
    </row>
    <row r="239" spans="1:9" x14ac:dyDescent="0.25">
      <c r="A239" s="22" t="str">
        <f>'Itens de Contrato'!A239</f>
        <v>Instalações Hidráulicas - AF Isométricos</v>
      </c>
      <c r="B239" s="22" t="str">
        <f>'Itens de Contrato'!B239</f>
        <v>3.1.10</v>
      </c>
      <c r="C239" s="68" t="str">
        <f>VLOOKUP(B239,'Itens de Contrato'!B$5:J$873,2,0)</f>
        <v>TE 90o PVC SOLDÁVEL, P/TUBO Ф 25mm, FAB.TIGRE, AMANCO</v>
      </c>
      <c r="D239" s="41">
        <v>193</v>
      </c>
      <c r="E239" s="42">
        <f>D239*('Itens de Contrato'!F239+'Itens de Contrato'!G239)</f>
        <v>717.30598274759097</v>
      </c>
      <c r="F239" s="44">
        <f t="shared" si="6"/>
        <v>193</v>
      </c>
      <c r="G239" s="44">
        <f>SUM('Medição 01'!G239,'Medição 02'!G239,'Medição 03'!G239,'Medição 04'!G239,'Medição 05'!G239,'Medição 06'!G239,'Medição 07'!G239,'Medição 08'!G239,'Medição 09'!G239,'Medição 10'!G239,'Medição 11'!G239,'Medição 12'!G239)</f>
        <v>0</v>
      </c>
      <c r="H239" s="46">
        <f t="shared" si="7"/>
        <v>0</v>
      </c>
      <c r="I239" s="45">
        <f>G239*('Itens de Contrato'!F239+'Itens de Contrato'!G239)</f>
        <v>0</v>
      </c>
    </row>
    <row r="240" spans="1:9" x14ac:dyDescent="0.25">
      <c r="A240" s="22" t="str">
        <f>'Itens de Contrato'!A240</f>
        <v>Instalações Hidráulicas - AF Isométricos</v>
      </c>
      <c r="B240" s="22" t="str">
        <f>'Itens de Contrato'!B240</f>
        <v>3.1.11</v>
      </c>
      <c r="C240" s="68" t="str">
        <f>VLOOKUP(B240,'Itens de Contrato'!B$5:J$873,2,0)</f>
        <v>TE DE REDUÇÃO 90o PVC SOLDÁVEL, Ф 32x25mm, FAB.TIGRE, AMANCO</v>
      </c>
      <c r="D240" s="41">
        <v>26</v>
      </c>
      <c r="E240" s="42">
        <f>D240*('Itens de Contrato'!F240+'Itens de Contrato'!G240)</f>
        <v>647.3610345681833</v>
      </c>
      <c r="F240" s="44">
        <f t="shared" si="6"/>
        <v>26</v>
      </c>
      <c r="G240" s="44">
        <f>SUM('Medição 01'!G240,'Medição 02'!G240,'Medição 03'!G240,'Medição 04'!G240,'Medição 05'!G240,'Medição 06'!G240,'Medição 07'!G240,'Medição 08'!G240,'Medição 09'!G240,'Medição 10'!G240,'Medição 11'!G240,'Medição 12'!G240)</f>
        <v>0</v>
      </c>
      <c r="H240" s="46">
        <f t="shared" si="7"/>
        <v>0</v>
      </c>
      <c r="I240" s="45">
        <f>G240*('Itens de Contrato'!F240+'Itens de Contrato'!G240)</f>
        <v>0</v>
      </c>
    </row>
    <row r="241" spans="1:9" x14ac:dyDescent="0.25">
      <c r="A241" s="22" t="str">
        <f>'Itens de Contrato'!A241</f>
        <v>Instalações Hidráulicas - AF Isométricos</v>
      </c>
      <c r="B241" s="22" t="str">
        <f>'Itens de Contrato'!B241</f>
        <v>3.1.12</v>
      </c>
      <c r="C241" s="68" t="str">
        <f>VLOOKUP(B241,'Itens de Contrato'!B$5:J$873,2,0)</f>
        <v>BUCHA DE REDUÇÃO PVC SOLDÁVEL CURTA, Ф 32x25mm, FAB.TIGRE, AMANCO</v>
      </c>
      <c r="D241" s="41">
        <v>26</v>
      </c>
      <c r="E241" s="42">
        <f>D241*('Itens de Contrato'!F241+'Itens de Contrato'!G241)</f>
        <v>385.07446500688775</v>
      </c>
      <c r="F241" s="44">
        <f t="shared" si="6"/>
        <v>26</v>
      </c>
      <c r="G241" s="44">
        <f>SUM('Medição 01'!G241,'Medição 02'!G241,'Medição 03'!G241,'Medição 04'!G241,'Medição 05'!G241,'Medição 06'!G241,'Medição 07'!G241,'Medição 08'!G241,'Medição 09'!G241,'Medição 10'!G241,'Medição 11'!G241,'Medição 12'!G241)</f>
        <v>0</v>
      </c>
      <c r="H241" s="46">
        <f t="shared" si="7"/>
        <v>0</v>
      </c>
      <c r="I241" s="45">
        <f>G241*('Itens de Contrato'!F241+'Itens de Contrato'!G241)</f>
        <v>0</v>
      </c>
    </row>
    <row r="242" spans="1:9" x14ac:dyDescent="0.25">
      <c r="A242" s="22" t="str">
        <f>'Itens de Contrato'!A242</f>
        <v>Instalações Hidráulicas - AF Isométricos</v>
      </c>
      <c r="B242" s="22" t="str">
        <f>'Itens de Contrato'!B242</f>
        <v>3.1.13</v>
      </c>
      <c r="C242" s="68" t="str">
        <f>VLOOKUP(B242,'Itens de Contrato'!B$5:J$873,2,0)</f>
        <v>ADAPTADOR PVC SOLDÁVEL CURTO P/REGISTRO, Ф 25x3/4", FAB.TIGRE, AMANCO</v>
      </c>
      <c r="D242" s="41">
        <v>471</v>
      </c>
      <c r="E242" s="42">
        <f>D242*('Itens de Contrato'!F242+'Itens de Contrato'!G242)</f>
        <v>1052.9467228925641</v>
      </c>
      <c r="F242" s="44">
        <f t="shared" si="6"/>
        <v>471</v>
      </c>
      <c r="G242" s="44">
        <f>SUM('Medição 01'!G242,'Medição 02'!G242,'Medição 03'!G242,'Medição 04'!G242,'Medição 05'!G242,'Medição 06'!G242,'Medição 07'!G242,'Medição 08'!G242,'Medição 09'!G242,'Medição 10'!G242,'Medição 11'!G242,'Medição 12'!G242)</f>
        <v>0</v>
      </c>
      <c r="H242" s="46">
        <f t="shared" si="7"/>
        <v>0</v>
      </c>
      <c r="I242" s="45">
        <f>G242*('Itens de Contrato'!F242+'Itens de Contrato'!G242)</f>
        <v>0</v>
      </c>
    </row>
    <row r="243" spans="1:9" x14ac:dyDescent="0.25">
      <c r="A243" s="22" t="str">
        <f>'Itens de Contrato'!A243</f>
        <v>Instalações Hidráulicas - AF Isométricos</v>
      </c>
      <c r="B243" s="22" t="str">
        <f>'Itens de Contrato'!B243</f>
        <v>3.1.14</v>
      </c>
      <c r="C243" s="68" t="str">
        <f>VLOOKUP(B243,'Itens de Contrato'!B$5:J$873,2,0)</f>
        <v>ADAPTADOR PVC SOLDÁVEL CURTO P/REGISTRO, Ф 32x1", FAB.TIGRE, AMANCO</v>
      </c>
      <c r="D243" s="41">
        <v>52</v>
      </c>
      <c r="E243" s="42">
        <f>D243*('Itens de Contrato'!F243+'Itens de Contrato'!G243)</f>
        <v>312.418905571626</v>
      </c>
      <c r="F243" s="44">
        <f t="shared" si="6"/>
        <v>52</v>
      </c>
      <c r="G243" s="44">
        <f>SUM('Medição 01'!G243,'Medição 02'!G243,'Medição 03'!G243,'Medição 04'!G243,'Medição 05'!G243,'Medição 06'!G243,'Medição 07'!G243,'Medição 08'!G243,'Medição 09'!G243,'Medição 10'!G243,'Medição 11'!G243,'Medição 12'!G243)</f>
        <v>0</v>
      </c>
      <c r="H243" s="46">
        <f t="shared" si="7"/>
        <v>0</v>
      </c>
      <c r="I243" s="45">
        <f>G243*('Itens de Contrato'!F243+'Itens de Contrato'!G243)</f>
        <v>0</v>
      </c>
    </row>
    <row r="244" spans="1:9" x14ac:dyDescent="0.25">
      <c r="A244" s="22" t="str">
        <f>'Itens de Contrato'!A244</f>
        <v>Instalações Hidráulicas - AF Isométricos</v>
      </c>
      <c r="B244" s="22" t="str">
        <f>'Itens de Contrato'!B244</f>
        <v>3.1.15</v>
      </c>
      <c r="C244" s="68" t="str">
        <f>VLOOKUP(B244,'Itens de Contrato'!B$5:J$873,2,0)</f>
        <v>LUVA PVC SOLDÁVEL C/BUCHA DE LATÃO Ф 25x3/4", FAB. TIGRE, AMANCO</v>
      </c>
      <c r="D244" s="41">
        <v>29</v>
      </c>
      <c r="E244" s="42">
        <f>D244*('Itens de Contrato'!F244+'Itens de Contrato'!G244)</f>
        <v>1407.6455751663252</v>
      </c>
      <c r="F244" s="44">
        <f t="shared" si="6"/>
        <v>29</v>
      </c>
      <c r="G244" s="44">
        <f>SUM('Medição 01'!G244,'Medição 02'!G244,'Medição 03'!G244,'Medição 04'!G244,'Medição 05'!G244,'Medição 06'!G244,'Medição 07'!G244,'Medição 08'!G244,'Medição 09'!G244,'Medição 10'!G244,'Medição 11'!G244,'Medição 12'!G244)</f>
        <v>0</v>
      </c>
      <c r="H244" s="46">
        <f t="shared" si="7"/>
        <v>0</v>
      </c>
      <c r="I244" s="45">
        <f>G244*('Itens de Contrato'!F244+'Itens de Contrato'!G244)</f>
        <v>0</v>
      </c>
    </row>
    <row r="245" spans="1:9" x14ac:dyDescent="0.25">
      <c r="A245" s="22" t="str">
        <f>'Itens de Contrato'!A245</f>
        <v>Instalações Hidráulicas - AF Isométricos</v>
      </c>
      <c r="B245" s="22" t="str">
        <f>'Itens de Contrato'!B245</f>
        <v>3.1.16</v>
      </c>
      <c r="C245" s="68" t="str">
        <f>VLOOKUP(B245,'Itens de Contrato'!B$5:J$873,2,0)</f>
        <v>PLUG EM PVC ROSCAVÉL Ф 1/2", FAB. TIGRE, AMANCO</v>
      </c>
      <c r="D245" s="41">
        <v>551</v>
      </c>
      <c r="E245" s="42">
        <f>D245*('Itens de Contrato'!F245+'Itens de Contrato'!G245)</f>
        <v>1154.8042283316138</v>
      </c>
      <c r="F245" s="44">
        <f t="shared" si="6"/>
        <v>551</v>
      </c>
      <c r="G245" s="44">
        <f>SUM('Medição 01'!G245,'Medição 02'!G245,'Medição 03'!G245,'Medição 04'!G245,'Medição 05'!G245,'Medição 06'!G245,'Medição 07'!G245,'Medição 08'!G245,'Medição 09'!G245,'Medição 10'!G245,'Medição 11'!G245,'Medição 12'!G245)</f>
        <v>0</v>
      </c>
      <c r="H245" s="46">
        <f t="shared" si="7"/>
        <v>0</v>
      </c>
      <c r="I245" s="45">
        <f>G245*('Itens de Contrato'!F245+'Itens de Contrato'!G245)</f>
        <v>0</v>
      </c>
    </row>
    <row r="246" spans="1:9" x14ac:dyDescent="0.25">
      <c r="A246" s="22" t="str">
        <f>'Itens de Contrato'!A246</f>
        <v>Instalações Hidráulicas - AF Isométricos</v>
      </c>
      <c r="B246" s="22" t="str">
        <f>'Itens de Contrato'!B246</f>
        <v>3.1.17</v>
      </c>
      <c r="C246" s="68" t="str">
        <f>VLOOKUP(B246,'Itens de Contrato'!B$5:J$873,2,0)</f>
        <v>BASE REGISTRO DE PRESSÃO ROSCA Ф 3/4", REF. 4416.202, FAB. DECA</v>
      </c>
      <c r="D246" s="41">
        <v>29</v>
      </c>
      <c r="E246" s="42">
        <f>D246*('Itens de Contrato'!F246+'Itens de Contrato'!G246)</f>
        <v>5178.3852765186057</v>
      </c>
      <c r="F246" s="44">
        <f t="shared" si="6"/>
        <v>29</v>
      </c>
      <c r="G246" s="44">
        <f>SUM('Medição 01'!G246,'Medição 02'!G246,'Medição 03'!G246,'Medição 04'!G246,'Medição 05'!G246,'Medição 06'!G246,'Medição 07'!G246,'Medição 08'!G246,'Medição 09'!G246,'Medição 10'!G246,'Medição 11'!G246,'Medição 12'!G246)</f>
        <v>0</v>
      </c>
      <c r="H246" s="46">
        <f t="shared" si="7"/>
        <v>0</v>
      </c>
      <c r="I246" s="45">
        <f>G246*('Itens de Contrato'!F246+'Itens de Contrato'!G246)</f>
        <v>0</v>
      </c>
    </row>
    <row r="247" spans="1:9" x14ac:dyDescent="0.25">
      <c r="A247" s="22" t="str">
        <f>'Itens de Contrato'!A247</f>
        <v>Instalações Hidráulicas - AF Isométricos</v>
      </c>
      <c r="B247" s="22" t="str">
        <f>'Itens de Contrato'!B247</f>
        <v>3.1.18</v>
      </c>
      <c r="C247" s="68" t="str">
        <f>VLOOKUP(B247,'Itens de Contrato'!B$5:J$873,2,0)</f>
        <v>BASE REGISTRO DE GAVETA ROSCA Ф3/4", REF. 4509.202, FAB. DECA</v>
      </c>
      <c r="D247" s="41">
        <v>221</v>
      </c>
      <c r="E247" s="42">
        <f>D247*('Itens de Contrato'!F247+'Itens de Contrato'!G247)</f>
        <v>39462.867107262471</v>
      </c>
      <c r="F247" s="44">
        <f t="shared" si="6"/>
        <v>221</v>
      </c>
      <c r="G247" s="44">
        <f>SUM('Medição 01'!G247,'Medição 02'!G247,'Medição 03'!G247,'Medição 04'!G247,'Medição 05'!G247,'Medição 06'!G247,'Medição 07'!G247,'Medição 08'!G247,'Medição 09'!G247,'Medição 10'!G247,'Medição 11'!G247,'Medição 12'!G247)</f>
        <v>0</v>
      </c>
      <c r="H247" s="46">
        <f t="shared" si="7"/>
        <v>0</v>
      </c>
      <c r="I247" s="45">
        <f>G247*('Itens de Contrato'!F247+'Itens de Contrato'!G247)</f>
        <v>0</v>
      </c>
    </row>
    <row r="248" spans="1:9" x14ac:dyDescent="0.25">
      <c r="A248" s="22" t="str">
        <f>'Itens de Contrato'!A248</f>
        <v>Instalações Hidráulicas - AF Isométricos</v>
      </c>
      <c r="B248" s="22" t="str">
        <f>'Itens de Contrato'!B248</f>
        <v>3.1.19</v>
      </c>
      <c r="C248" s="68" t="str">
        <f>VLOOKUP(B248,'Itens de Contrato'!B$5:J$873,2,0)</f>
        <v>BASE REGISTRO DE GAVETA ROSCA Ф1", REF. 4509.302, FAB. DECA</v>
      </c>
      <c r="D248" s="41">
        <v>26</v>
      </c>
      <c r="E248" s="42">
        <f>D248*('Itens de Contrato'!F248+'Itens de Contrato'!G248)</f>
        <v>5372.8786202376141</v>
      </c>
      <c r="F248" s="44">
        <f t="shared" si="6"/>
        <v>26</v>
      </c>
      <c r="G248" s="44">
        <f>SUM('Medição 01'!G248,'Medição 02'!G248,'Medição 03'!G248,'Medição 04'!G248,'Medição 05'!G248,'Medição 06'!G248,'Medição 07'!G248,'Medição 08'!G248,'Medição 09'!G248,'Medição 10'!G248,'Medição 11'!G248,'Medição 12'!G248)</f>
        <v>0</v>
      </c>
      <c r="H248" s="46">
        <f t="shared" si="7"/>
        <v>0</v>
      </c>
      <c r="I248" s="45">
        <f>G248*('Itens de Contrato'!F248+'Itens de Contrato'!G248)</f>
        <v>0</v>
      </c>
    </row>
    <row r="249" spans="1:9" x14ac:dyDescent="0.25">
      <c r="A249" s="22" t="str">
        <f>'Itens de Contrato'!A249</f>
        <v>Instalações Hidráulicas - AQ Isométricos</v>
      </c>
      <c r="B249" s="22" t="str">
        <f>'Itens de Contrato'!B249</f>
        <v>3.2.1</v>
      </c>
      <c r="C249" s="68" t="str">
        <f>VLOOKUP(B249,'Itens de Contrato'!B$5:J$873,2,0)</f>
        <v>TUBO CPVC SOLDÁVEL PN 20, LINHA PREDIAL, NBR-15884-2, Ф 22mm x 3,0m, FAB. TIGRE, AMANCO</v>
      </c>
      <c r="D249" s="41">
        <v>97.999999999999986</v>
      </c>
      <c r="E249" s="42">
        <f>D249*('Itens de Contrato'!F249+'Itens de Contrato'!G249)</f>
        <v>15965.779741439423</v>
      </c>
      <c r="F249" s="44">
        <f t="shared" si="6"/>
        <v>97.999999999999986</v>
      </c>
      <c r="G249" s="44">
        <f>SUM('Medição 01'!G249,'Medição 02'!G249,'Medição 03'!G249,'Medição 04'!G249,'Medição 05'!G249,'Medição 06'!G249,'Medição 07'!G249,'Medição 08'!G249,'Medição 09'!G249,'Medição 10'!G249,'Medição 11'!G249,'Medição 12'!G249)</f>
        <v>0</v>
      </c>
      <c r="H249" s="46">
        <f t="shared" si="7"/>
        <v>0</v>
      </c>
      <c r="I249" s="45">
        <f>G249*('Itens de Contrato'!F249+'Itens de Contrato'!G249)</f>
        <v>0</v>
      </c>
    </row>
    <row r="250" spans="1:9" x14ac:dyDescent="0.25">
      <c r="A250" s="22" t="str">
        <f>'Itens de Contrato'!A250</f>
        <v>Instalações Hidráulicas - AQ Isométricos</v>
      </c>
      <c r="B250" s="22" t="str">
        <f>'Itens de Contrato'!B250</f>
        <v>3.2.2</v>
      </c>
      <c r="C250" s="68" t="str">
        <f>VLOOKUP(B250,'Itens de Contrato'!B$5:J$873,2,0)</f>
        <v>JOELHO 90o FF CPVC SOLDÁVEL, P/TUBO Ф 22mm, FAB.TIGRE, AMANCO</v>
      </c>
      <c r="D250" s="41">
        <v>208</v>
      </c>
      <c r="E250" s="42">
        <f>D250*('Itens de Contrato'!F250+'Itens de Contrato'!G250)</f>
        <v>2702.7868109917417</v>
      </c>
      <c r="F250" s="44">
        <f t="shared" si="6"/>
        <v>208</v>
      </c>
      <c r="G250" s="44">
        <f>SUM('Medição 01'!G250,'Medição 02'!G250,'Medição 03'!G250,'Medição 04'!G250,'Medição 05'!G250,'Medição 06'!G250,'Medição 07'!G250,'Medição 08'!G250,'Medição 09'!G250,'Medição 10'!G250,'Medição 11'!G250,'Medição 12'!G250)</f>
        <v>0</v>
      </c>
      <c r="H250" s="46">
        <f t="shared" si="7"/>
        <v>0</v>
      </c>
      <c r="I250" s="45">
        <f>G250*('Itens de Contrato'!F250+'Itens de Contrato'!G250)</f>
        <v>0</v>
      </c>
    </row>
    <row r="251" spans="1:9" x14ac:dyDescent="0.25">
      <c r="A251" s="22" t="str">
        <f>'Itens de Contrato'!A251</f>
        <v>Instalações Hidráulicas - AQ Isométricos</v>
      </c>
      <c r="B251" s="22" t="str">
        <f>'Itens de Contrato'!B251</f>
        <v>3.2.3</v>
      </c>
      <c r="C251" s="68" t="str">
        <f>VLOOKUP(B251,'Itens de Contrato'!B$5:J$873,2,0)</f>
        <v>JOELHO 90o FF CPVC SOLDÁVEL, P/TUBO Ф 28mm, FAB.TIGRE, AMANCO</v>
      </c>
      <c r="D251" s="41">
        <v>26</v>
      </c>
      <c r="E251" s="42">
        <f>D251*('Itens de Contrato'!F251+'Itens de Contrato'!G251)</f>
        <v>661.16559086088284</v>
      </c>
      <c r="F251" s="44">
        <f t="shared" si="6"/>
        <v>26</v>
      </c>
      <c r="G251" s="44">
        <f>SUM('Medição 01'!G251,'Medição 02'!G251,'Medição 03'!G251,'Medição 04'!G251,'Medição 05'!G251,'Medição 06'!G251,'Medição 07'!G251,'Medição 08'!G251,'Medição 09'!G251,'Medição 10'!G251,'Medição 11'!G251,'Medição 12'!G251)</f>
        <v>0</v>
      </c>
      <c r="H251" s="46">
        <f t="shared" si="7"/>
        <v>0</v>
      </c>
      <c r="I251" s="45">
        <f>G251*('Itens de Contrato'!F251+'Itens de Contrato'!G251)</f>
        <v>0</v>
      </c>
    </row>
    <row r="252" spans="1:9" x14ac:dyDescent="0.25">
      <c r="A252" s="22" t="str">
        <f>'Itens de Contrato'!A252</f>
        <v>Instalações Hidráulicas - AQ Isométricos</v>
      </c>
      <c r="B252" s="22" t="str">
        <f>'Itens de Contrato'!B252</f>
        <v>3.2.4</v>
      </c>
      <c r="C252" s="68" t="str">
        <f>VLOOKUP(B252,'Itens de Contrato'!B$5:J$873,2,0)</f>
        <v>JOELHO 90o DE TRANSIÇÃO CPVC SOLDÁVEL, P/TUBO Ф 22mm x 1/2", FAB.TIGRE, AMANCO</v>
      </c>
      <c r="D252" s="41">
        <v>78</v>
      </c>
      <c r="E252" s="42">
        <f>D252*('Itens de Contrato'!F252+'Itens de Contrato'!G252)</f>
        <v>3650.9418616219077</v>
      </c>
      <c r="F252" s="44">
        <f t="shared" si="6"/>
        <v>78</v>
      </c>
      <c r="G252" s="44">
        <f>SUM('Medição 01'!G252,'Medição 02'!G252,'Medição 03'!G252,'Medição 04'!G252,'Medição 05'!G252,'Medição 06'!G252,'Medição 07'!G252,'Medição 08'!G252,'Medição 09'!G252,'Medição 10'!G252,'Medição 11'!G252,'Medição 12'!G252)</f>
        <v>0</v>
      </c>
      <c r="H252" s="46">
        <f t="shared" si="7"/>
        <v>0</v>
      </c>
      <c r="I252" s="45">
        <f>G252*('Itens de Contrato'!F252+'Itens de Contrato'!G252)</f>
        <v>0</v>
      </c>
    </row>
    <row r="253" spans="1:9" x14ac:dyDescent="0.25">
      <c r="A253" s="22" t="str">
        <f>'Itens de Contrato'!A253</f>
        <v>Instalações Hidráulicas - AQ Isométricos</v>
      </c>
      <c r="B253" s="22" t="str">
        <f>'Itens de Contrato'!B253</f>
        <v>3.2.5</v>
      </c>
      <c r="C253" s="68" t="str">
        <f>VLOOKUP(B253,'Itens de Contrato'!B$5:J$873,2,0)</f>
        <v>JOELHO 90o DE TRANSIÇÃO CPVC SOLDÁVEL, P/TUBO Ф 22mm x 3/4", FAB.TIGRE, AMANCO</v>
      </c>
      <c r="D253" s="41">
        <v>52</v>
      </c>
      <c r="E253" s="42">
        <f>D253*('Itens de Contrato'!F253+'Itens de Contrato'!G253)</f>
        <v>3603.7157479889875</v>
      </c>
      <c r="F253" s="44">
        <f t="shared" si="6"/>
        <v>52</v>
      </c>
      <c r="G253" s="44">
        <f>SUM('Medição 01'!G253,'Medição 02'!G253,'Medição 03'!G253,'Medição 04'!G253,'Medição 05'!G253,'Medição 06'!G253,'Medição 07'!G253,'Medição 08'!G253,'Medição 09'!G253,'Medição 10'!G253,'Medição 11'!G253,'Medição 12'!G253)</f>
        <v>0</v>
      </c>
      <c r="H253" s="46">
        <f t="shared" si="7"/>
        <v>0</v>
      </c>
      <c r="I253" s="45">
        <f>G253*('Itens de Contrato'!F253+'Itens de Contrato'!G253)</f>
        <v>0</v>
      </c>
    </row>
    <row r="254" spans="1:9" x14ac:dyDescent="0.25">
      <c r="A254" s="22" t="str">
        <f>'Itens de Contrato'!A254</f>
        <v>Instalações Hidráulicas - AQ Isométricos</v>
      </c>
      <c r="B254" s="22" t="str">
        <f>'Itens de Contrato'!B254</f>
        <v>3.2.6</v>
      </c>
      <c r="C254" s="68" t="str">
        <f>VLOOKUP(B254,'Itens de Contrato'!B$5:J$873,2,0)</f>
        <v>BUCHA REDUÇÃO MF CPVC SOLDÁVEL, P/TUBO Ф 28x22mm, FAB.TIGRE, AMANCO</v>
      </c>
      <c r="D254" s="41">
        <v>26</v>
      </c>
      <c r="E254" s="42">
        <f>D254*('Itens de Contrato'!F254+'Itens de Contrato'!G254)</f>
        <v>354.55913004407785</v>
      </c>
      <c r="F254" s="44">
        <f t="shared" si="6"/>
        <v>26</v>
      </c>
      <c r="G254" s="44">
        <f>SUM('Medição 01'!G254,'Medição 02'!G254,'Medição 03'!G254,'Medição 04'!G254,'Medição 05'!G254,'Medição 06'!G254,'Medição 07'!G254,'Medição 08'!G254,'Medição 09'!G254,'Medição 10'!G254,'Medição 11'!G254,'Medição 12'!G254)</f>
        <v>0</v>
      </c>
      <c r="H254" s="46">
        <f t="shared" si="7"/>
        <v>0</v>
      </c>
      <c r="I254" s="45">
        <f>G254*('Itens de Contrato'!F254+'Itens de Contrato'!G254)</f>
        <v>0</v>
      </c>
    </row>
    <row r="255" spans="1:9" x14ac:dyDescent="0.25">
      <c r="A255" s="22" t="str">
        <f>'Itens de Contrato'!A255</f>
        <v>Instalações Hidráulicas - AQ Isométricos</v>
      </c>
      <c r="B255" s="22" t="str">
        <f>'Itens de Contrato'!B255</f>
        <v>3.2.7</v>
      </c>
      <c r="C255" s="68" t="str">
        <f>VLOOKUP(B255,'Itens de Contrato'!B$5:J$873,2,0)</f>
        <v>CONECTOR DE TRANSIÇÃO CPVC SOLDÁVEL, ROSCA MACHO Ф 22mm x 3/4", FAB.TIGRE, AMANCO</v>
      </c>
      <c r="D255" s="41">
        <v>520</v>
      </c>
      <c r="E255" s="42">
        <f>D255*('Itens de Contrato'!F255+'Itens de Contrato'!G255)</f>
        <v>33494.212899655715</v>
      </c>
      <c r="F255" s="44">
        <f t="shared" si="6"/>
        <v>520</v>
      </c>
      <c r="G255" s="44">
        <f>SUM('Medição 01'!G255,'Medição 02'!G255,'Medição 03'!G255,'Medição 04'!G255,'Medição 05'!G255,'Medição 06'!G255,'Medição 07'!G255,'Medição 08'!G255,'Medição 09'!G255,'Medição 10'!G255,'Medição 11'!G255,'Medição 12'!G255)</f>
        <v>0</v>
      </c>
      <c r="H255" s="46">
        <f t="shared" si="7"/>
        <v>0</v>
      </c>
      <c r="I255" s="45">
        <f>G255*('Itens de Contrato'!F255+'Itens de Contrato'!G255)</f>
        <v>0</v>
      </c>
    </row>
    <row r="256" spans="1:9" x14ac:dyDescent="0.25">
      <c r="A256" s="22" t="str">
        <f>'Itens de Contrato'!A256</f>
        <v>Instalações Hidráulicas - AQ Isométricos</v>
      </c>
      <c r="B256" s="22" t="str">
        <f>'Itens de Contrato'!B256</f>
        <v>3.2.8</v>
      </c>
      <c r="C256" s="68" t="str">
        <f>VLOOKUP(B256,'Itens de Contrato'!B$5:J$873,2,0)</f>
        <v>CONECTOR DE TRANSIÇÃO CPVC SOLDÁVEL, ROSCA MACHO Ф 28mm x 1", FAB.TIGRE, AMANCO</v>
      </c>
      <c r="D256" s="41">
        <v>52</v>
      </c>
      <c r="E256" s="42">
        <f>D256*('Itens de Contrato'!F256+'Itens de Contrato'!G256)</f>
        <v>6786.0292512534579</v>
      </c>
      <c r="F256" s="44">
        <f t="shared" si="6"/>
        <v>52</v>
      </c>
      <c r="G256" s="44">
        <f>SUM('Medição 01'!G256,'Medição 02'!G256,'Medição 03'!G256,'Medição 04'!G256,'Medição 05'!G256,'Medição 06'!G256,'Medição 07'!G256,'Medição 08'!G256,'Medição 09'!G256,'Medição 10'!G256,'Medição 11'!G256,'Medição 12'!G256)</f>
        <v>0</v>
      </c>
      <c r="H256" s="46">
        <f t="shared" si="7"/>
        <v>0</v>
      </c>
      <c r="I256" s="45">
        <f>G256*('Itens de Contrato'!F256+'Itens de Contrato'!G256)</f>
        <v>0</v>
      </c>
    </row>
    <row r="257" spans="1:9" x14ac:dyDescent="0.25">
      <c r="A257" s="22" t="str">
        <f>'Itens de Contrato'!A257</f>
        <v>Instalações Hidráulicas - AQ Isométricos</v>
      </c>
      <c r="B257" s="22" t="str">
        <f>'Itens de Contrato'!B257</f>
        <v>3.2.9</v>
      </c>
      <c r="C257" s="68" t="str">
        <f>VLOOKUP(B257,'Itens de Contrato'!B$5:J$873,2,0)</f>
        <v>ADESIVO CPVC BISNAGA 75g, FAB. AMANCO, TIGRE</v>
      </c>
      <c r="D257" s="41">
        <v>39</v>
      </c>
      <c r="E257" s="42">
        <f>D257*('Itens de Contrato'!F257+'Itens de Contrato'!G257)</f>
        <v>2103.3784456508306</v>
      </c>
      <c r="F257" s="44">
        <f t="shared" si="6"/>
        <v>39</v>
      </c>
      <c r="G257" s="44">
        <f>SUM('Medição 01'!G257,'Medição 02'!G257,'Medição 03'!G257,'Medição 04'!G257,'Medição 05'!G257,'Medição 06'!G257,'Medição 07'!G257,'Medição 08'!G257,'Medição 09'!G257,'Medição 10'!G257,'Medição 11'!G257,'Medição 12'!G257)</f>
        <v>0</v>
      </c>
      <c r="H257" s="46">
        <f t="shared" si="7"/>
        <v>0</v>
      </c>
      <c r="I257" s="45">
        <f>G257*('Itens de Contrato'!F257+'Itens de Contrato'!G257)</f>
        <v>0</v>
      </c>
    </row>
    <row r="258" spans="1:9" x14ac:dyDescent="0.25">
      <c r="A258" s="22" t="str">
        <f>'Itens de Contrato'!A258</f>
        <v>Instalações Hidráulicas - AQ Isométricos</v>
      </c>
      <c r="B258" s="22" t="str">
        <f>'Itens de Contrato'!B258</f>
        <v>3.2.10</v>
      </c>
      <c r="C258" s="68" t="str">
        <f>VLOOKUP(B258,'Itens de Contrato'!B$5:J$873,2,0)</f>
        <v>PLUG EM PVC ROSCAVÉL Ф 1/2", FAB. TIGRE, AMANCO</v>
      </c>
      <c r="D258" s="41">
        <v>78</v>
      </c>
      <c r="E258" s="42">
        <f>D258*('Itens de Contrato'!F258+'Itens de Contrato'!G258)</f>
        <v>163.47500872933915</v>
      </c>
      <c r="F258" s="44">
        <f t="shared" si="6"/>
        <v>78</v>
      </c>
      <c r="G258" s="44">
        <f>SUM('Medição 01'!G258,'Medição 02'!G258,'Medição 03'!G258,'Medição 04'!G258,'Medição 05'!G258,'Medição 06'!G258,'Medição 07'!G258,'Medição 08'!G258,'Medição 09'!G258,'Medição 10'!G258,'Medição 11'!G258,'Medição 12'!G258)</f>
        <v>0</v>
      </c>
      <c r="H258" s="46">
        <f t="shared" si="7"/>
        <v>0</v>
      </c>
      <c r="I258" s="45">
        <f>G258*('Itens de Contrato'!F258+'Itens de Contrato'!G258)</f>
        <v>0</v>
      </c>
    </row>
    <row r="259" spans="1:9" x14ac:dyDescent="0.25">
      <c r="A259" s="22" t="str">
        <f>'Itens de Contrato'!A259</f>
        <v>Instalações Hidráulicas - AQ Isométricos</v>
      </c>
      <c r="B259" s="22" t="str">
        <f>'Itens de Contrato'!B259</f>
        <v>3.2.11</v>
      </c>
      <c r="C259" s="68" t="str">
        <f>VLOOKUP(B259,'Itens de Contrato'!B$5:J$873,2,0)</f>
        <v>PLUG EM PVC ROSCAVÉL Ф 3/4", FAB. TIGRE, AMANCO</v>
      </c>
      <c r="D259" s="41">
        <v>52</v>
      </c>
      <c r="E259" s="42">
        <f>D259*('Itens de Contrato'!F259+'Itens de Contrato'!G259)</f>
        <v>161.2953419462813</v>
      </c>
      <c r="F259" s="44">
        <f t="shared" si="6"/>
        <v>52</v>
      </c>
      <c r="G259" s="44">
        <f>SUM('Medição 01'!G259,'Medição 02'!G259,'Medição 03'!G259,'Medição 04'!G259,'Medição 05'!G259,'Medição 06'!G259,'Medição 07'!G259,'Medição 08'!G259,'Medição 09'!G259,'Medição 10'!G259,'Medição 11'!G259,'Medição 12'!G259)</f>
        <v>0</v>
      </c>
      <c r="H259" s="46">
        <f t="shared" si="7"/>
        <v>0</v>
      </c>
      <c r="I259" s="45">
        <f>G259*('Itens de Contrato'!F259+'Itens de Contrato'!G259)</f>
        <v>0</v>
      </c>
    </row>
    <row r="260" spans="1:9" x14ac:dyDescent="0.25">
      <c r="A260" s="22" t="str">
        <f>'Itens de Contrato'!A260</f>
        <v>Instalações Hidráulicas - AQ Isométricos</v>
      </c>
      <c r="B260" s="22" t="str">
        <f>'Itens de Contrato'!B260</f>
        <v>3.2.12</v>
      </c>
      <c r="C260" s="68" t="str">
        <f>VLOOKUP(B260,'Itens de Contrato'!B$5:J$873,2,0)</f>
        <v>BASE MISTURADOR MONOCOMANDO P/CHUVEIRO / BANHEIRA, FAB. DECA</v>
      </c>
      <c r="D260" s="41">
        <v>78</v>
      </c>
      <c r="E260" s="42">
        <f>D260*('Itens de Contrato'!F260+'Itens de Contrato'!G260)</f>
        <v>78359.020850929926</v>
      </c>
      <c r="F260" s="44">
        <f t="shared" si="6"/>
        <v>78</v>
      </c>
      <c r="G260" s="44">
        <f>SUM('Medição 01'!G260,'Medição 02'!G260,'Medição 03'!G260,'Medição 04'!G260,'Medição 05'!G260,'Medição 06'!G260,'Medição 07'!G260,'Medição 08'!G260,'Medição 09'!G260,'Medição 10'!G260,'Medição 11'!G260,'Medição 12'!G260)</f>
        <v>0</v>
      </c>
      <c r="H260" s="46">
        <f t="shared" si="7"/>
        <v>0</v>
      </c>
      <c r="I260" s="45">
        <f>G260*('Itens de Contrato'!F260+'Itens de Contrato'!G260)</f>
        <v>0</v>
      </c>
    </row>
    <row r="261" spans="1:9" x14ac:dyDescent="0.25">
      <c r="A261" s="22" t="str">
        <f>'Itens de Contrato'!A261</f>
        <v>Instalações Hidráulicas - AQ Isométricos</v>
      </c>
      <c r="B261" s="22" t="str">
        <f>'Itens de Contrato'!B261</f>
        <v>3.2.13</v>
      </c>
      <c r="C261" s="68" t="str">
        <f>VLOOKUP(B261,'Itens de Contrato'!B$5:J$873,2,0)</f>
        <v>BASE REGISTRO DE GAVETA ROSCA Ф3/4", REF. 4509.202, FAB. DECA</v>
      </c>
      <c r="D261" s="41">
        <v>104</v>
      </c>
      <c r="E261" s="42">
        <f>D261*('Itens de Contrato'!F261+'Itens de Contrato'!G261)</f>
        <v>18570.760991652929</v>
      </c>
      <c r="F261" s="44">
        <f t="shared" si="6"/>
        <v>104</v>
      </c>
      <c r="G261" s="44">
        <f>SUM('Medição 01'!G261,'Medição 02'!G261,'Medição 03'!G261,'Medição 04'!G261,'Medição 05'!G261,'Medição 06'!G261,'Medição 07'!G261,'Medição 08'!G261,'Medição 09'!G261,'Medição 10'!G261,'Medição 11'!G261,'Medição 12'!G261)</f>
        <v>0</v>
      </c>
      <c r="H261" s="46">
        <f t="shared" si="7"/>
        <v>0</v>
      </c>
      <c r="I261" s="45">
        <f>G261*('Itens de Contrato'!F261+'Itens de Contrato'!G261)</f>
        <v>0</v>
      </c>
    </row>
    <row r="262" spans="1:9" x14ac:dyDescent="0.25">
      <c r="A262" s="22" t="str">
        <f>'Itens de Contrato'!A262</f>
        <v>Instalações Hidráulicas - AQ Isométricos</v>
      </c>
      <c r="B262" s="22" t="str">
        <f>'Itens de Contrato'!B262</f>
        <v>3.2.14</v>
      </c>
      <c r="C262" s="68" t="str">
        <f>VLOOKUP(B262,'Itens de Contrato'!B$5:J$873,2,0)</f>
        <v>BASE REGISTRO DE GAVETA ROSCA Ф1", REF. 4509.302, FAB. DECA</v>
      </c>
      <c r="D262" s="41">
        <v>26</v>
      </c>
      <c r="E262" s="42">
        <f>D262*('Itens de Contrato'!F262+'Itens de Contrato'!G262)</f>
        <v>4642.6902479132323</v>
      </c>
      <c r="F262" s="44">
        <f t="shared" ref="F262:F325" si="8">D262-G262</f>
        <v>26</v>
      </c>
      <c r="G262" s="44">
        <f>SUM('Medição 01'!G262,'Medição 02'!G262,'Medição 03'!G262,'Medição 04'!G262,'Medição 05'!G262,'Medição 06'!G262,'Medição 07'!G262,'Medição 08'!G262,'Medição 09'!G262,'Medição 10'!G262,'Medição 11'!G262,'Medição 12'!G262)</f>
        <v>0</v>
      </c>
      <c r="H262" s="46">
        <f t="shared" ref="H262:H325" si="9">G262/D262</f>
        <v>0</v>
      </c>
      <c r="I262" s="45">
        <f>G262*('Itens de Contrato'!F262+'Itens de Contrato'!G262)</f>
        <v>0</v>
      </c>
    </row>
    <row r="263" spans="1:9" x14ac:dyDescent="0.25">
      <c r="A263" s="22" t="str">
        <f>'Itens de Contrato'!A263</f>
        <v>Instalações Hidráulicas - AF Prumadas e Distribuição</v>
      </c>
      <c r="B263" s="22" t="str">
        <f>'Itens de Contrato'!B263</f>
        <v>3.3.1</v>
      </c>
      <c r="C263" s="68" t="str">
        <f>VLOOKUP(B263,'Itens de Contrato'!B$5:J$873,2,0)</f>
        <v>TUBO CPVC SOLDÁVEL PN 20, LINHA PREDIAL, NBR-15884-2, Ф 42mm x 3,0m, FAB. TIGRE, AMANCO</v>
      </c>
      <c r="D263" s="41">
        <v>11</v>
      </c>
      <c r="E263" s="42">
        <f>D263*('Itens de Contrato'!F263+'Itens de Contrato'!G263)</f>
        <v>4582.8089330489856</v>
      </c>
      <c r="F263" s="44">
        <f t="shared" si="8"/>
        <v>11</v>
      </c>
      <c r="G263" s="44">
        <f>SUM('Medição 01'!G263,'Medição 02'!G263,'Medição 03'!G263,'Medição 04'!G263,'Medição 05'!G263,'Medição 06'!G263,'Medição 07'!G263,'Medição 08'!G263,'Medição 09'!G263,'Medição 10'!G263,'Medição 11'!G263,'Medição 12'!G263)</f>
        <v>0</v>
      </c>
      <c r="H263" s="46">
        <f t="shared" si="9"/>
        <v>0</v>
      </c>
      <c r="I263" s="45">
        <f>G263*('Itens de Contrato'!F263+'Itens de Contrato'!G263)</f>
        <v>0</v>
      </c>
    </row>
    <row r="264" spans="1:9" x14ac:dyDescent="0.25">
      <c r="A264" s="22" t="str">
        <f>'Itens de Contrato'!A264</f>
        <v>Instalações Hidráulicas - AF Prumadas e Distribuição</v>
      </c>
      <c r="B264" s="22" t="str">
        <f>'Itens de Contrato'!B264</f>
        <v>3.3.2</v>
      </c>
      <c r="C264" s="68" t="str">
        <f>VLOOKUP(B264,'Itens de Contrato'!B$5:J$873,2,0)</f>
        <v>TUBO CPVC SOLDÁVEL PN 20, LINHA PREDIAL, NBR-15884-2, Ф 54mm x 3,0m, FAB. TIGRE, AMANCO</v>
      </c>
      <c r="D264" s="41">
        <v>59</v>
      </c>
      <c r="E264" s="42">
        <f>D264*('Itens de Contrato'!F264+'Itens de Contrato'!G264)</f>
        <v>44117.448052255102</v>
      </c>
      <c r="F264" s="44">
        <f t="shared" si="8"/>
        <v>59</v>
      </c>
      <c r="G264" s="44">
        <f>SUM('Medição 01'!G264,'Medição 02'!G264,'Medição 03'!G264,'Medição 04'!G264,'Medição 05'!G264,'Medição 06'!G264,'Medição 07'!G264,'Medição 08'!G264,'Medição 09'!G264,'Medição 10'!G264,'Medição 11'!G264,'Medição 12'!G264)</f>
        <v>0</v>
      </c>
      <c r="H264" s="46">
        <f t="shared" si="9"/>
        <v>0</v>
      </c>
      <c r="I264" s="45">
        <f>G264*('Itens de Contrato'!F264+'Itens de Contrato'!G264)</f>
        <v>0</v>
      </c>
    </row>
    <row r="265" spans="1:9" x14ac:dyDescent="0.25">
      <c r="A265" s="22" t="str">
        <f>'Itens de Contrato'!A265</f>
        <v>Instalações Hidráulicas - AF Prumadas e Distribuição</v>
      </c>
      <c r="B265" s="22" t="str">
        <f>'Itens de Contrato'!B265</f>
        <v>3.3.3</v>
      </c>
      <c r="C265" s="68" t="str">
        <f>VLOOKUP(B265,'Itens de Contrato'!B$5:J$873,2,0)</f>
        <v>TUBO CPVC SOLDÁVEL PN 20, LINHA PREDIAL, NBR-15884-2, Ф 73mm x 3,0m, FAB. TIGRE, AMANCO</v>
      </c>
      <c r="D265" s="41">
        <v>8</v>
      </c>
      <c r="E265" s="42">
        <f>D265*('Itens de Contrato'!F265+'Itens de Contrato'!G265)</f>
        <v>8837.2767741205662</v>
      </c>
      <c r="F265" s="44">
        <f t="shared" si="8"/>
        <v>8</v>
      </c>
      <c r="G265" s="44">
        <f>SUM('Medição 01'!G265,'Medição 02'!G265,'Medição 03'!G265,'Medição 04'!G265,'Medição 05'!G265,'Medição 06'!G265,'Medição 07'!G265,'Medição 08'!G265,'Medição 09'!G265,'Medição 10'!G265,'Medição 11'!G265,'Medição 12'!G265)</f>
        <v>0</v>
      </c>
      <c r="H265" s="46">
        <f t="shared" si="9"/>
        <v>0</v>
      </c>
      <c r="I265" s="45">
        <f>G265*('Itens de Contrato'!F265+'Itens de Contrato'!G265)</f>
        <v>0</v>
      </c>
    </row>
    <row r="266" spans="1:9" x14ac:dyDescent="0.25">
      <c r="A266" s="22" t="str">
        <f>'Itens de Contrato'!A266</f>
        <v>Instalações Hidráulicas - AF Prumadas e Distribuição</v>
      </c>
      <c r="B266" s="22" t="str">
        <f>'Itens de Contrato'!B266</f>
        <v>3.3.4</v>
      </c>
      <c r="C266" s="68" t="str">
        <f>VLOOKUP(B266,'Itens de Contrato'!B$5:J$873,2,0)</f>
        <v>LUVA SIMPLES FF CPVC SOLDÁVEL, P/TUBO Ф 42mm, FAB.TIGRE, AMANCO</v>
      </c>
      <c r="D266" s="41">
        <v>42</v>
      </c>
      <c r="E266" s="42">
        <f>D266*('Itens de Contrato'!F266+'Itens de Contrato'!G266)</f>
        <v>1571.6101705884741</v>
      </c>
      <c r="F266" s="44">
        <f t="shared" si="8"/>
        <v>42</v>
      </c>
      <c r="G266" s="44">
        <f>SUM('Medição 01'!G266,'Medição 02'!G266,'Medição 03'!G266,'Medição 04'!G266,'Medição 05'!G266,'Medição 06'!G266,'Medição 07'!G266,'Medição 08'!G266,'Medição 09'!G266,'Medição 10'!G266,'Medição 11'!G266,'Medição 12'!G266)</f>
        <v>0</v>
      </c>
      <c r="H266" s="46">
        <f t="shared" si="9"/>
        <v>0</v>
      </c>
      <c r="I266" s="45">
        <f>G266*('Itens de Contrato'!F266+'Itens de Contrato'!G266)</f>
        <v>0</v>
      </c>
    </row>
    <row r="267" spans="1:9" x14ac:dyDescent="0.25">
      <c r="A267" s="22" t="str">
        <f>'Itens de Contrato'!A267</f>
        <v>Instalações Hidráulicas - AF Prumadas e Distribuição</v>
      </c>
      <c r="B267" s="22" t="str">
        <f>'Itens de Contrato'!B267</f>
        <v>3.3.5</v>
      </c>
      <c r="C267" s="68" t="str">
        <f>VLOOKUP(B267,'Itens de Contrato'!B$5:J$873,2,0)</f>
        <v>LUVA SIMPLES FF CPVC SOLDÁVEL, P/TUBO Ф 54mm, FAB.TIGRE, AMANCO</v>
      </c>
      <c r="D267" s="41">
        <v>59</v>
      </c>
      <c r="E267" s="42">
        <f>D267*('Itens de Contrato'!F267+'Itens de Contrato'!G267)</f>
        <v>4449.6805866067834</v>
      </c>
      <c r="F267" s="44">
        <f t="shared" si="8"/>
        <v>59</v>
      </c>
      <c r="G267" s="44">
        <f>SUM('Medição 01'!G267,'Medição 02'!G267,'Medição 03'!G267,'Medição 04'!G267,'Medição 05'!G267,'Medição 06'!G267,'Medição 07'!G267,'Medição 08'!G267,'Medição 09'!G267,'Medição 10'!G267,'Medição 11'!G267,'Medição 12'!G267)</f>
        <v>0</v>
      </c>
      <c r="H267" s="46">
        <f t="shared" si="9"/>
        <v>0</v>
      </c>
      <c r="I267" s="45">
        <f>G267*('Itens de Contrato'!F267+'Itens de Contrato'!G267)</f>
        <v>0</v>
      </c>
    </row>
    <row r="268" spans="1:9" x14ac:dyDescent="0.25">
      <c r="A268" s="22" t="str">
        <f>'Itens de Contrato'!A268</f>
        <v>Instalações Hidráulicas - AF Prumadas e Distribuição</v>
      </c>
      <c r="B268" s="22" t="str">
        <f>'Itens de Contrato'!B268</f>
        <v>3.3.6</v>
      </c>
      <c r="C268" s="68" t="str">
        <f>VLOOKUP(B268,'Itens de Contrato'!B$5:J$873,2,0)</f>
        <v>LUVA SIMPLES FF CPVC SOLDÁVEL, P/TUBO Ф 73mm, FAB.TIGRE, AMANCO</v>
      </c>
      <c r="D268" s="41">
        <v>7</v>
      </c>
      <c r="E268" s="42">
        <f>D268*('Itens de Contrato'!F268+'Itens de Contrato'!G268)</f>
        <v>2981.2633306397784</v>
      </c>
      <c r="F268" s="44">
        <f t="shared" si="8"/>
        <v>7</v>
      </c>
      <c r="G268" s="44">
        <f>SUM('Medição 01'!G268,'Medição 02'!G268,'Medição 03'!G268,'Medição 04'!G268,'Medição 05'!G268,'Medição 06'!G268,'Medição 07'!G268,'Medição 08'!G268,'Medição 09'!G268,'Medição 10'!G268,'Medição 11'!G268,'Medição 12'!G268)</f>
        <v>0</v>
      </c>
      <c r="H268" s="46">
        <f t="shared" si="9"/>
        <v>0</v>
      </c>
      <c r="I268" s="45">
        <f>G268*('Itens de Contrato'!F268+'Itens de Contrato'!G268)</f>
        <v>0</v>
      </c>
    </row>
    <row r="269" spans="1:9" x14ac:dyDescent="0.25">
      <c r="A269" s="22" t="str">
        <f>'Itens de Contrato'!A269</f>
        <v>Instalações Hidráulicas - AF Prumadas e Distribuição</v>
      </c>
      <c r="B269" s="22" t="str">
        <f>'Itens de Contrato'!B269</f>
        <v>3.3.7</v>
      </c>
      <c r="C269" s="68" t="str">
        <f>VLOOKUP(B269,'Itens de Contrato'!B$5:J$873,2,0)</f>
        <v>JOELHO 90o DE TRANSIÇÃO CPVC SOLDÁVEL, P/TUBO Ф 22mm x 3/4", FAB.TIGRE, AMANCO</v>
      </c>
      <c r="D269" s="41">
        <v>6</v>
      </c>
      <c r="E269" s="42">
        <f>D269*('Itens de Contrato'!F269+'Itens de Contrato'!G269)</f>
        <v>415.81335553719089</v>
      </c>
      <c r="F269" s="44">
        <f t="shared" si="8"/>
        <v>6</v>
      </c>
      <c r="G269" s="44">
        <f>SUM('Medição 01'!G269,'Medição 02'!G269,'Medição 03'!G269,'Medição 04'!G269,'Medição 05'!G269,'Medição 06'!G269,'Medição 07'!G269,'Medição 08'!G269,'Medição 09'!G269,'Medição 10'!G269,'Medição 11'!G269,'Medição 12'!G269)</f>
        <v>0</v>
      </c>
      <c r="H269" s="46">
        <f t="shared" si="9"/>
        <v>0</v>
      </c>
      <c r="I269" s="45">
        <f>G269*('Itens de Contrato'!F269+'Itens de Contrato'!G269)</f>
        <v>0</v>
      </c>
    </row>
    <row r="270" spans="1:9" x14ac:dyDescent="0.25">
      <c r="A270" s="22" t="str">
        <f>'Itens de Contrato'!A270</f>
        <v>Instalações Hidráulicas - AF Prumadas e Distribuição</v>
      </c>
      <c r="B270" s="22" t="str">
        <f>'Itens de Contrato'!B270</f>
        <v>3.3.8</v>
      </c>
      <c r="C270" s="68" t="str">
        <f>VLOOKUP(B270,'Itens de Contrato'!B$5:J$873,2,0)</f>
        <v>JOELHO 90o FF CPVC SOLDÁVEL, P/TUBO Ф 42mm, FAB.TIGRE, AMANCO</v>
      </c>
      <c r="D270" s="41">
        <v>13</v>
      </c>
      <c r="E270" s="42">
        <f>D270*('Itens de Contrato'!F270+'Itens de Contrato'!G270)</f>
        <v>877.31588018078685</v>
      </c>
      <c r="F270" s="44">
        <f t="shared" si="8"/>
        <v>13</v>
      </c>
      <c r="G270" s="44">
        <f>SUM('Medição 01'!G270,'Medição 02'!G270,'Medição 03'!G270,'Medição 04'!G270,'Medição 05'!G270,'Medição 06'!G270,'Medição 07'!G270,'Medição 08'!G270,'Medição 09'!G270,'Medição 10'!G270,'Medição 11'!G270,'Medição 12'!G270)</f>
        <v>0</v>
      </c>
      <c r="H270" s="46">
        <f t="shared" si="9"/>
        <v>0</v>
      </c>
      <c r="I270" s="45">
        <f>G270*('Itens de Contrato'!F270+'Itens de Contrato'!G270)</f>
        <v>0</v>
      </c>
    </row>
    <row r="271" spans="1:9" x14ac:dyDescent="0.25">
      <c r="A271" s="22" t="str">
        <f>'Itens de Contrato'!A271</f>
        <v>Instalações Hidráulicas - AF Prumadas e Distribuição</v>
      </c>
      <c r="B271" s="22" t="str">
        <f>'Itens de Contrato'!B271</f>
        <v>3.3.9</v>
      </c>
      <c r="C271" s="68" t="str">
        <f>VLOOKUP(B271,'Itens de Contrato'!B$5:J$873,2,0)</f>
        <v>JOELHO 90o FF CPVC SOLDÁVEL, P/TUBO Ф 54mm, FAB.TIGRE, AMANCO</v>
      </c>
      <c r="D271" s="41">
        <v>43</v>
      </c>
      <c r="E271" s="42">
        <f>D271*('Itens de Contrato'!F271+'Itens de Contrato'!G271)</f>
        <v>6476.6842347348611</v>
      </c>
      <c r="F271" s="44">
        <f t="shared" si="8"/>
        <v>43</v>
      </c>
      <c r="G271" s="44">
        <f>SUM('Medição 01'!G271,'Medição 02'!G271,'Medição 03'!G271,'Medição 04'!G271,'Medição 05'!G271,'Medição 06'!G271,'Medição 07'!G271,'Medição 08'!G271,'Medição 09'!G271,'Medição 10'!G271,'Medição 11'!G271,'Medição 12'!G271)</f>
        <v>0</v>
      </c>
      <c r="H271" s="46">
        <f t="shared" si="9"/>
        <v>0</v>
      </c>
      <c r="I271" s="45">
        <f>G271*('Itens de Contrato'!F271+'Itens de Contrato'!G271)</f>
        <v>0</v>
      </c>
    </row>
    <row r="272" spans="1:9" x14ac:dyDescent="0.25">
      <c r="A272" s="22" t="str">
        <f>'Itens de Contrato'!A272</f>
        <v>Instalações Hidráulicas - AF Prumadas e Distribuição</v>
      </c>
      <c r="B272" s="22" t="str">
        <f>'Itens de Contrato'!B272</f>
        <v>3.3.10</v>
      </c>
      <c r="C272" s="68" t="str">
        <f>VLOOKUP(B272,'Itens de Contrato'!B$5:J$873,2,0)</f>
        <v>JOELHO 90o FF CPVC SOLDÁVEL, P/TUBO Ф 73mm, FAB.TIGRE, AMANCO</v>
      </c>
      <c r="D272" s="41">
        <v>5</v>
      </c>
      <c r="E272" s="42">
        <f>D272*('Itens de Contrato'!F272+'Itens de Contrato'!G272)</f>
        <v>2035.0542753357479</v>
      </c>
      <c r="F272" s="44">
        <f t="shared" si="8"/>
        <v>5</v>
      </c>
      <c r="G272" s="44">
        <f>SUM('Medição 01'!G272,'Medição 02'!G272,'Medição 03'!G272,'Medição 04'!G272,'Medição 05'!G272,'Medição 06'!G272,'Medição 07'!G272,'Medição 08'!G272,'Medição 09'!G272,'Medição 10'!G272,'Medição 11'!G272,'Medição 12'!G272)</f>
        <v>0</v>
      </c>
      <c r="H272" s="46">
        <f t="shared" si="9"/>
        <v>0</v>
      </c>
      <c r="I272" s="45">
        <f>G272*('Itens de Contrato'!F272+'Itens de Contrato'!G272)</f>
        <v>0</v>
      </c>
    </row>
    <row r="273" spans="1:9" x14ac:dyDescent="0.25">
      <c r="A273" s="22" t="str">
        <f>'Itens de Contrato'!A273</f>
        <v>Instalações Hidráulicas - AF Prumadas e Distribuição</v>
      </c>
      <c r="B273" s="22" t="str">
        <f>'Itens de Contrato'!B273</f>
        <v>3.3.11</v>
      </c>
      <c r="C273" s="68" t="str">
        <f>VLOOKUP(B273,'Itens de Contrato'!B$5:J$873,2,0)</f>
        <v>JOELHO 45o FF CPVC SOLDÁVEL, P/TUBO Ф 42mm, FAB.TIGRE, AMANCO</v>
      </c>
      <c r="D273" s="41">
        <v>6</v>
      </c>
      <c r="E273" s="42">
        <f>D273*('Itens de Contrato'!F273+'Itens de Contrato'!G273)</f>
        <v>627.0733668181831</v>
      </c>
      <c r="F273" s="44">
        <f t="shared" si="8"/>
        <v>6</v>
      </c>
      <c r="G273" s="44">
        <f>SUM('Medição 01'!G273,'Medição 02'!G273,'Medição 03'!G273,'Medição 04'!G273,'Medição 05'!G273,'Medição 06'!G273,'Medição 07'!G273,'Medição 08'!G273,'Medição 09'!G273,'Medição 10'!G273,'Medição 11'!G273,'Medição 12'!G273)</f>
        <v>0</v>
      </c>
      <c r="H273" s="46">
        <f t="shared" si="9"/>
        <v>0</v>
      </c>
      <c r="I273" s="45">
        <f>G273*('Itens de Contrato'!F273+'Itens de Contrato'!G273)</f>
        <v>0</v>
      </c>
    </row>
    <row r="274" spans="1:9" x14ac:dyDescent="0.25">
      <c r="A274" s="22" t="str">
        <f>'Itens de Contrato'!A274</f>
        <v>Instalações Hidráulicas - AF Prumadas e Distribuição</v>
      </c>
      <c r="B274" s="22" t="str">
        <f>'Itens de Contrato'!B274</f>
        <v>3.3.12</v>
      </c>
      <c r="C274" s="68" t="str">
        <f>VLOOKUP(B274,'Itens de Contrato'!B$5:J$873,2,0)</f>
        <v>JOELHO 45o FF CPVC SOLDÁVEL, P/TUBO Ф 73mm, FAB.TIGRE, AMANCO</v>
      </c>
      <c r="D274" s="41">
        <v>6</v>
      </c>
      <c r="E274" s="42">
        <f>D274*('Itens de Contrato'!F274+'Itens de Contrato'!G274)</f>
        <v>2969.3768252272794</v>
      </c>
      <c r="F274" s="44">
        <f t="shared" si="8"/>
        <v>6</v>
      </c>
      <c r="G274" s="44">
        <f>SUM('Medição 01'!G274,'Medição 02'!G274,'Medição 03'!G274,'Medição 04'!G274,'Medição 05'!G274,'Medição 06'!G274,'Medição 07'!G274,'Medição 08'!G274,'Medição 09'!G274,'Medição 10'!G274,'Medição 11'!G274,'Medição 12'!G274)</f>
        <v>0</v>
      </c>
      <c r="H274" s="46">
        <f t="shared" si="9"/>
        <v>0</v>
      </c>
      <c r="I274" s="45">
        <f>G274*('Itens de Contrato'!F274+'Itens de Contrato'!G274)</f>
        <v>0</v>
      </c>
    </row>
    <row r="275" spans="1:9" x14ac:dyDescent="0.25">
      <c r="A275" s="22" t="str">
        <f>'Itens de Contrato'!A275</f>
        <v>Instalações Hidráulicas - AF Prumadas e Distribuição</v>
      </c>
      <c r="B275" s="22" t="str">
        <f>'Itens de Contrato'!B275</f>
        <v>3.3.13</v>
      </c>
      <c r="C275" s="68" t="str">
        <f>VLOOKUP(B275,'Itens de Contrato'!B$5:J$873,2,0)</f>
        <v>TE 90o FFF CPVC SOLDÁVEL, P/TUBO Ф 42mm, FAB.TIGRE, AMANCO</v>
      </c>
      <c r="D275" s="41">
        <v>1</v>
      </c>
      <c r="E275" s="42">
        <f>D275*('Itens de Contrato'!F275+'Itens de Contrato'!G275)</f>
        <v>111.09839837694511</v>
      </c>
      <c r="F275" s="44">
        <f t="shared" si="8"/>
        <v>1</v>
      </c>
      <c r="G275" s="44">
        <f>SUM('Medição 01'!G275,'Medição 02'!G275,'Medição 03'!G275,'Medição 04'!G275,'Medição 05'!G275,'Medição 06'!G275,'Medição 07'!G275,'Medição 08'!G275,'Medição 09'!G275,'Medição 10'!G275,'Medição 11'!G275,'Medição 12'!G275)</f>
        <v>0</v>
      </c>
      <c r="H275" s="46">
        <f t="shared" si="9"/>
        <v>0</v>
      </c>
      <c r="I275" s="45">
        <f>G275*('Itens de Contrato'!F275+'Itens de Contrato'!G275)</f>
        <v>0</v>
      </c>
    </row>
    <row r="276" spans="1:9" x14ac:dyDescent="0.25">
      <c r="A276" s="22" t="str">
        <f>'Itens de Contrato'!A276</f>
        <v>Instalações Hidráulicas - AF Prumadas e Distribuição</v>
      </c>
      <c r="B276" s="22" t="str">
        <f>'Itens de Contrato'!B276</f>
        <v>3.3.14</v>
      </c>
      <c r="C276" s="68" t="str">
        <f>VLOOKUP(B276,'Itens de Contrato'!B$5:J$873,2,0)</f>
        <v>TE 90o FFF CPVC SOLDÁVEL, P/TUBO Ф 54mm, FAB.TIGRE, AMANCO</v>
      </c>
      <c r="D276" s="41">
        <v>26</v>
      </c>
      <c r="E276" s="42">
        <f>D276*('Itens de Contrato'!F276+'Itens de Contrato'!G276)</f>
        <v>4701.4438926061503</v>
      </c>
      <c r="F276" s="44">
        <f t="shared" si="8"/>
        <v>26</v>
      </c>
      <c r="G276" s="44">
        <f>SUM('Medição 01'!G276,'Medição 02'!G276,'Medição 03'!G276,'Medição 04'!G276,'Medição 05'!G276,'Medição 06'!G276,'Medição 07'!G276,'Medição 08'!G276,'Medição 09'!G276,'Medição 10'!G276,'Medição 11'!G276,'Medição 12'!G276)</f>
        <v>0</v>
      </c>
      <c r="H276" s="46">
        <f t="shared" si="9"/>
        <v>0</v>
      </c>
      <c r="I276" s="45">
        <f>G276*('Itens de Contrato'!F276+'Itens de Contrato'!G276)</f>
        <v>0</v>
      </c>
    </row>
    <row r="277" spans="1:9" x14ac:dyDescent="0.25">
      <c r="A277" s="22" t="str">
        <f>'Itens de Contrato'!A277</f>
        <v>Instalações Hidráulicas - AF Prumadas e Distribuição</v>
      </c>
      <c r="B277" s="22" t="str">
        <f>'Itens de Contrato'!B277</f>
        <v>3.3.15</v>
      </c>
      <c r="C277" s="68" t="str">
        <f>VLOOKUP(B277,'Itens de Contrato'!B$5:J$873,2,0)</f>
        <v>TE 90o FFF CPVC SOLDÁVEL, P/TUBO Ф 73mm, FAB.TIGRE, AMANCO</v>
      </c>
      <c r="D277" s="41">
        <v>7</v>
      </c>
      <c r="E277" s="42">
        <f>D277*('Itens de Contrato'!F277+'Itens de Contrato'!G277)</f>
        <v>3276.7703134194426</v>
      </c>
      <c r="F277" s="44">
        <f t="shared" si="8"/>
        <v>7</v>
      </c>
      <c r="G277" s="44">
        <f>SUM('Medição 01'!G277,'Medição 02'!G277,'Medição 03'!G277,'Medição 04'!G277,'Medição 05'!G277,'Medição 06'!G277,'Medição 07'!G277,'Medição 08'!G277,'Medição 09'!G277,'Medição 10'!G277,'Medição 11'!G277,'Medição 12'!G277)</f>
        <v>0</v>
      </c>
      <c r="H277" s="46">
        <f t="shared" si="9"/>
        <v>0</v>
      </c>
      <c r="I277" s="45">
        <f>G277*('Itens de Contrato'!F277+'Itens de Contrato'!G277)</f>
        <v>0</v>
      </c>
    </row>
    <row r="278" spans="1:9" x14ac:dyDescent="0.25">
      <c r="A278" s="22" t="str">
        <f>'Itens de Contrato'!A278</f>
        <v>Instalações Hidráulicas - AF Prumadas e Distribuição</v>
      </c>
      <c r="B278" s="22" t="str">
        <f>'Itens de Contrato'!B278</f>
        <v>3.3.16</v>
      </c>
      <c r="C278" s="68" t="str">
        <f>VLOOKUP(B278,'Itens de Contrato'!B$5:J$873,2,0)</f>
        <v>TE RED FFF CPVC SOLDÁVEL, P/TUBO Ф 42x22mm, FAB.TIGRE, AMANCO</v>
      </c>
      <c r="D278" s="41">
        <v>3</v>
      </c>
      <c r="E278" s="42">
        <f>D278*('Itens de Contrato'!F278+'Itens de Contrato'!G278)</f>
        <v>334.49501786157094</v>
      </c>
      <c r="F278" s="44">
        <f t="shared" si="8"/>
        <v>3</v>
      </c>
      <c r="G278" s="44">
        <f>SUM('Medição 01'!G278,'Medição 02'!G278,'Medição 03'!G278,'Medição 04'!G278,'Medição 05'!G278,'Medição 06'!G278,'Medição 07'!G278,'Medição 08'!G278,'Medição 09'!G278,'Medição 10'!G278,'Medição 11'!G278,'Medição 12'!G278)</f>
        <v>0</v>
      </c>
      <c r="H278" s="46">
        <f t="shared" si="9"/>
        <v>0</v>
      </c>
      <c r="I278" s="45">
        <f>G278*('Itens de Contrato'!F278+'Itens de Contrato'!G278)</f>
        <v>0</v>
      </c>
    </row>
    <row r="279" spans="1:9" x14ac:dyDescent="0.25">
      <c r="A279" s="22" t="str">
        <f>'Itens de Contrato'!A279</f>
        <v>Instalações Hidráulicas - AF Prumadas e Distribuição</v>
      </c>
      <c r="B279" s="22" t="str">
        <f>'Itens de Contrato'!B279</f>
        <v>3.3.17</v>
      </c>
      <c r="C279" s="68" t="str">
        <f>VLOOKUP(B279,'Itens de Contrato'!B$5:J$873,2,0)</f>
        <v>BUCHA REDUÇÃO MF CPVC SOLDÁVEL, P/TUBO Ф 42x28mm, FAB.TIGRE, AMANCO</v>
      </c>
      <c r="D279" s="41">
        <v>1</v>
      </c>
      <c r="E279" s="42">
        <f>D279*('Itens de Contrato'!F279+'Itens de Contrato'!G279)</f>
        <v>108.42445023416001</v>
      </c>
      <c r="F279" s="44">
        <f t="shared" si="8"/>
        <v>1</v>
      </c>
      <c r="G279" s="44">
        <f>SUM('Medição 01'!G279,'Medição 02'!G279,'Medição 03'!G279,'Medição 04'!G279,'Medição 05'!G279,'Medição 06'!G279,'Medição 07'!G279,'Medição 08'!G279,'Medição 09'!G279,'Medição 10'!G279,'Medição 11'!G279,'Medição 12'!G279)</f>
        <v>0</v>
      </c>
      <c r="H279" s="46">
        <f t="shared" si="9"/>
        <v>0</v>
      </c>
      <c r="I279" s="45">
        <f>G279*('Itens de Contrato'!F279+'Itens de Contrato'!G279)</f>
        <v>0</v>
      </c>
    </row>
    <row r="280" spans="1:9" x14ac:dyDescent="0.25">
      <c r="A280" s="22" t="str">
        <f>'Itens de Contrato'!A280</f>
        <v>Instalações Hidráulicas - AF Prumadas e Distribuição</v>
      </c>
      <c r="B280" s="22" t="str">
        <f>'Itens de Contrato'!B280</f>
        <v>3.3.18</v>
      </c>
      <c r="C280" s="68" t="str">
        <f>VLOOKUP(B280,'Itens de Contrato'!B$5:J$873,2,0)</f>
        <v>BUCHA REDUÇÃO MF CPVC SOLDÁVEL, P/TUBO Ф 42x35mm, FAB.TIGRE, AMANCO</v>
      </c>
      <c r="D280" s="41">
        <v>1</v>
      </c>
      <c r="E280" s="42">
        <f>D280*('Itens de Contrato'!F280+'Itens de Contrato'!G280)</f>
        <v>118.34472854166692</v>
      </c>
      <c r="F280" s="44">
        <f t="shared" si="8"/>
        <v>1</v>
      </c>
      <c r="G280" s="44">
        <f>SUM('Medição 01'!G280,'Medição 02'!G280,'Medição 03'!G280,'Medição 04'!G280,'Medição 05'!G280,'Medição 06'!G280,'Medição 07'!G280,'Medição 08'!G280,'Medição 09'!G280,'Medição 10'!G280,'Medição 11'!G280,'Medição 12'!G280)</f>
        <v>0</v>
      </c>
      <c r="H280" s="46">
        <f t="shared" si="9"/>
        <v>0</v>
      </c>
      <c r="I280" s="45">
        <f>G280*('Itens de Contrato'!F280+'Itens de Contrato'!G280)</f>
        <v>0</v>
      </c>
    </row>
    <row r="281" spans="1:9" x14ac:dyDescent="0.25">
      <c r="A281" s="22" t="str">
        <f>'Itens de Contrato'!A281</f>
        <v>Instalações Hidráulicas - AF Prumadas e Distribuição</v>
      </c>
      <c r="B281" s="22" t="str">
        <f>'Itens de Contrato'!B281</f>
        <v>3.3.19</v>
      </c>
      <c r="C281" s="68" t="str">
        <f>VLOOKUP(B281,'Itens de Contrato'!B$5:J$873,2,0)</f>
        <v>BUCHA REDUÇÃO MF CPVC SOLDÁVEL, P/TUBO Ф 54x28mm, FAB.TIGRE, AMANCO</v>
      </c>
      <c r="D281" s="41">
        <v>1</v>
      </c>
      <c r="E281" s="42">
        <f>D281*('Itens de Contrato'!F281+'Itens de Contrato'!G281)</f>
        <v>197.63709388688051</v>
      </c>
      <c r="F281" s="44">
        <f t="shared" si="8"/>
        <v>1</v>
      </c>
      <c r="G281" s="44">
        <f>SUM('Medição 01'!G281,'Medição 02'!G281,'Medição 03'!G281,'Medição 04'!G281,'Medição 05'!G281,'Medição 06'!G281,'Medição 07'!G281,'Medição 08'!G281,'Medição 09'!G281,'Medição 10'!G281,'Medição 11'!G281,'Medição 12'!G281)</f>
        <v>0</v>
      </c>
      <c r="H281" s="46">
        <f t="shared" si="9"/>
        <v>0</v>
      </c>
      <c r="I281" s="45">
        <f>G281*('Itens de Contrato'!F281+'Itens de Contrato'!G281)</f>
        <v>0</v>
      </c>
    </row>
    <row r="282" spans="1:9" x14ac:dyDescent="0.25">
      <c r="A282" s="22" t="str">
        <f>'Itens de Contrato'!A282</f>
        <v>Instalações Hidráulicas - AF Prumadas e Distribuição</v>
      </c>
      <c r="B282" s="22" t="str">
        <f>'Itens de Contrato'!B282</f>
        <v>3.3.20</v>
      </c>
      <c r="C282" s="68" t="str">
        <f>VLOOKUP(B282,'Itens de Contrato'!B$5:J$873,2,0)</f>
        <v>BUCHA REDUÇÃO MF CPVC SOLDÁVEL, P/TUBO Ф 54x35mm, FAB.TIGRE, AMANCO</v>
      </c>
      <c r="D282" s="41">
        <v>27</v>
      </c>
      <c r="E282" s="42">
        <f>D282*('Itens de Contrato'!F282+'Itens de Contrato'!G282)</f>
        <v>3645.6928886749529</v>
      </c>
      <c r="F282" s="44">
        <f t="shared" si="8"/>
        <v>27</v>
      </c>
      <c r="G282" s="44">
        <f>SUM('Medição 01'!G282,'Medição 02'!G282,'Medição 03'!G282,'Medição 04'!G282,'Medição 05'!G282,'Medição 06'!G282,'Medição 07'!G282,'Medição 08'!G282,'Medição 09'!G282,'Medição 10'!G282,'Medição 11'!G282,'Medição 12'!G282)</f>
        <v>0</v>
      </c>
      <c r="H282" s="46">
        <f t="shared" si="9"/>
        <v>0</v>
      </c>
      <c r="I282" s="45">
        <f>G282*('Itens de Contrato'!F282+'Itens de Contrato'!G282)</f>
        <v>0</v>
      </c>
    </row>
    <row r="283" spans="1:9" x14ac:dyDescent="0.25">
      <c r="A283" s="22" t="str">
        <f>'Itens de Contrato'!A283</f>
        <v>Instalações Hidráulicas - AF Prumadas e Distribuição</v>
      </c>
      <c r="B283" s="22" t="str">
        <f>'Itens de Contrato'!B283</f>
        <v>3.3.21</v>
      </c>
      <c r="C283" s="68" t="str">
        <f>VLOOKUP(B283,'Itens de Contrato'!B$5:J$873,2,0)</f>
        <v>BUCHA REDUÇÃO MF CPVC SOLDÁVEL, P/TUBO Ф 73x63mm, FAB.TIGRE, AMANCO</v>
      </c>
      <c r="D283" s="41">
        <v>4</v>
      </c>
      <c r="E283" s="42">
        <f>D283*('Itens de Contrato'!F283+'Itens de Contrato'!G283)</f>
        <v>838.33337809917509</v>
      </c>
      <c r="F283" s="44">
        <f t="shared" si="8"/>
        <v>4</v>
      </c>
      <c r="G283" s="44">
        <f>SUM('Medição 01'!G283,'Medição 02'!G283,'Medição 03'!G283,'Medição 04'!G283,'Medição 05'!G283,'Medição 06'!G283,'Medição 07'!G283,'Medição 08'!G283,'Medição 09'!G283,'Medição 10'!G283,'Medição 11'!G283,'Medição 12'!G283)</f>
        <v>0</v>
      </c>
      <c r="H283" s="46">
        <f t="shared" si="9"/>
        <v>0</v>
      </c>
      <c r="I283" s="45">
        <f>G283*('Itens de Contrato'!F283+'Itens de Contrato'!G283)</f>
        <v>0</v>
      </c>
    </row>
    <row r="284" spans="1:9" x14ac:dyDescent="0.25">
      <c r="A284" s="22" t="str">
        <f>'Itens de Contrato'!A284</f>
        <v>Instalações Hidráulicas - AF Prumadas e Distribuição</v>
      </c>
      <c r="B284" s="22" t="str">
        <f>'Itens de Contrato'!B284</f>
        <v>3.3.22</v>
      </c>
      <c r="C284" s="68" t="str">
        <f>VLOOKUP(B284,'Itens de Contrato'!B$5:J$873,2,0)</f>
        <v>CONECTOR DE TRANSIÇÃO CPVC SOLDÁVEL, ROSCA MACHO Ф 28mm x 1", FAB.TIGRE, AMANCO</v>
      </c>
      <c r="D284" s="41">
        <v>2</v>
      </c>
      <c r="E284" s="42">
        <f>D284*('Itens de Contrato'!F284+'Itens de Contrato'!G284)</f>
        <v>261.00112504820993</v>
      </c>
      <c r="F284" s="44">
        <f t="shared" si="8"/>
        <v>2</v>
      </c>
      <c r="G284" s="44">
        <f>SUM('Medição 01'!G284,'Medição 02'!G284,'Medição 03'!G284,'Medição 04'!G284,'Medição 05'!G284,'Medição 06'!G284,'Medição 07'!G284,'Medição 08'!G284,'Medição 09'!G284,'Medição 10'!G284,'Medição 11'!G284,'Medição 12'!G284)</f>
        <v>0</v>
      </c>
      <c r="H284" s="46">
        <f t="shared" si="9"/>
        <v>0</v>
      </c>
      <c r="I284" s="45">
        <f>G284*('Itens de Contrato'!F284+'Itens de Contrato'!G284)</f>
        <v>0</v>
      </c>
    </row>
    <row r="285" spans="1:9" x14ac:dyDescent="0.25">
      <c r="A285" s="22" t="str">
        <f>'Itens de Contrato'!A285</f>
        <v>Instalações Hidráulicas - AF Prumadas e Distribuição</v>
      </c>
      <c r="B285" s="22" t="str">
        <f>'Itens de Contrato'!B285</f>
        <v>3.3.23</v>
      </c>
      <c r="C285" s="68" t="str">
        <f>VLOOKUP(B285,'Itens de Contrato'!B$5:J$873,2,0)</f>
        <v>CONECTOR DE TRANSIÇÃO CPVC SOLDÁVEL, ROSCA MACHO Ф 54mm x 2", FAB.TIGRE, AMANCO</v>
      </c>
      <c r="D285" s="41">
        <v>16</v>
      </c>
      <c r="E285" s="42">
        <f>D285*('Itens de Contrato'!F285+'Itens de Contrato'!G285)</f>
        <v>8926.5738100000199</v>
      </c>
      <c r="F285" s="44">
        <f t="shared" si="8"/>
        <v>16</v>
      </c>
      <c r="G285" s="44">
        <f>SUM('Medição 01'!G285,'Medição 02'!G285,'Medição 03'!G285,'Medição 04'!G285,'Medição 05'!G285,'Medição 06'!G285,'Medição 07'!G285,'Medição 08'!G285,'Medição 09'!G285,'Medição 10'!G285,'Medição 11'!G285,'Medição 12'!G285)</f>
        <v>0</v>
      </c>
      <c r="H285" s="46">
        <f t="shared" si="9"/>
        <v>0</v>
      </c>
      <c r="I285" s="45">
        <f>G285*('Itens de Contrato'!F285+'Itens de Contrato'!G285)</f>
        <v>0</v>
      </c>
    </row>
    <row r="286" spans="1:9" ht="26.4" customHeight="1" x14ac:dyDescent="0.25">
      <c r="A286" s="22" t="str">
        <f>'Itens de Contrato'!A286</f>
        <v>Instalações Hidráulicas - AF Prumadas e Distribuição</v>
      </c>
      <c r="B286" s="22" t="str">
        <f>'Itens de Contrato'!B286</f>
        <v>3.3.24</v>
      </c>
      <c r="C286" s="68" t="str">
        <f>VLOOKUP(B286,'Itens de Contrato'!B$5:J$873,2,0)</f>
        <v>CONECTOR DE TRANSIÇÃO CPVC SOLDÁVEL, ROSCA MACHO Ф 73mm x 2.1/2", FAB.TIGRE, AMANCO</v>
      </c>
      <c r="D286" s="41">
        <v>12</v>
      </c>
      <c r="E286" s="42">
        <f>D286*('Itens de Contrato'!F286+'Itens de Contrato'!G286)</f>
        <v>10402.040555454567</v>
      </c>
      <c r="F286" s="44">
        <f t="shared" si="8"/>
        <v>12</v>
      </c>
      <c r="G286" s="44">
        <f>SUM('Medição 01'!G286,'Medição 02'!G286,'Medição 03'!G286,'Medição 04'!G286,'Medição 05'!G286,'Medição 06'!G286,'Medição 07'!G286,'Medição 08'!G286,'Medição 09'!G286,'Medição 10'!G286,'Medição 11'!G286,'Medição 12'!G286)</f>
        <v>0</v>
      </c>
      <c r="H286" s="46">
        <f t="shared" si="9"/>
        <v>0</v>
      </c>
      <c r="I286" s="45">
        <f>G286*('Itens de Contrato'!F286+'Itens de Contrato'!G286)</f>
        <v>0</v>
      </c>
    </row>
    <row r="287" spans="1:9" x14ac:dyDescent="0.25">
      <c r="A287" s="22" t="str">
        <f>'Itens de Contrato'!A287</f>
        <v>Instalações Hidráulicas - AF Prumadas e Distribuição</v>
      </c>
      <c r="B287" s="22" t="str">
        <f>'Itens de Contrato'!B287</f>
        <v>3.3.25</v>
      </c>
      <c r="C287" s="68" t="str">
        <f>VLOOKUP(B287,'Itens de Contrato'!B$5:J$873,2,0)</f>
        <v>LUVA DE TRANSIÇÃO CPVC SOLDÁVEL, ROSCA FÊMEA Ф 28mm x 1", FAB.TIGRE, AMANCO</v>
      </c>
      <c r="D287" s="41">
        <v>1</v>
      </c>
      <c r="E287" s="42">
        <f>D287*('Itens de Contrato'!F287+'Itens de Contrato'!G287)</f>
        <v>85.78944902548227</v>
      </c>
      <c r="F287" s="44">
        <f t="shared" si="8"/>
        <v>1</v>
      </c>
      <c r="G287" s="44">
        <f>SUM('Medição 01'!G287,'Medição 02'!G287,'Medição 03'!G287,'Medição 04'!G287,'Medição 05'!G287,'Medição 06'!G287,'Medição 07'!G287,'Medição 08'!G287,'Medição 09'!G287,'Medição 10'!G287,'Medição 11'!G287,'Medição 12'!G287)</f>
        <v>0</v>
      </c>
      <c r="H287" s="46">
        <f t="shared" si="9"/>
        <v>0</v>
      </c>
      <c r="I287" s="45">
        <f>G287*('Itens de Contrato'!F287+'Itens de Contrato'!G287)</f>
        <v>0</v>
      </c>
    </row>
    <row r="288" spans="1:9" x14ac:dyDescent="0.25">
      <c r="A288" s="22" t="str">
        <f>'Itens de Contrato'!A288</f>
        <v>Instalações Hidráulicas - AF Prumadas e Distribuição</v>
      </c>
      <c r="B288" s="22" t="str">
        <f>'Itens de Contrato'!B288</f>
        <v>3.3.26</v>
      </c>
      <c r="C288" s="68" t="str">
        <f>VLOOKUP(B288,'Itens de Contrato'!B$5:J$873,2,0)</f>
        <v>LUVA DE TRANSIÇÃO CPVC SOLDÁVEL, ROSCA FÊMEA Ф 35mm x 1.1/4", FAB.TIGRE, AMANCO</v>
      </c>
      <c r="D288" s="41">
        <v>52</v>
      </c>
      <c r="E288" s="42">
        <f>D288*('Itens de Contrato'!F288+'Itens de Contrato'!G288)</f>
        <v>15083.294138760359</v>
      </c>
      <c r="F288" s="44">
        <f t="shared" si="8"/>
        <v>52</v>
      </c>
      <c r="G288" s="44">
        <f>SUM('Medição 01'!G288,'Medição 02'!G288,'Medição 03'!G288,'Medição 04'!G288,'Medição 05'!G288,'Medição 06'!G288,'Medição 07'!G288,'Medição 08'!G288,'Medição 09'!G288,'Medição 10'!G288,'Medição 11'!G288,'Medição 12'!G288)</f>
        <v>0</v>
      </c>
      <c r="H288" s="46">
        <f t="shared" si="9"/>
        <v>0</v>
      </c>
      <c r="I288" s="45">
        <f>G288*('Itens de Contrato'!F288+'Itens de Contrato'!G288)</f>
        <v>0</v>
      </c>
    </row>
    <row r="289" spans="1:9" x14ac:dyDescent="0.25">
      <c r="A289" s="22" t="str">
        <f>'Itens de Contrato'!A289</f>
        <v>Instalações Hidráulicas - AF Prumadas e Distribuição</v>
      </c>
      <c r="B289" s="22" t="str">
        <f>'Itens de Contrato'!B289</f>
        <v>3.3.27</v>
      </c>
      <c r="C289" s="68" t="str">
        <f>VLOOKUP(B289,'Itens de Contrato'!B$5:J$873,2,0)</f>
        <v>UNIÃO FF CPVC SOLDÁVEL, P/TUBO Ф 54mm, FAB.TIGRE, AMANCO</v>
      </c>
      <c r="D289" s="41">
        <v>22</v>
      </c>
      <c r="E289" s="42">
        <f>D289*('Itens de Contrato'!F289+'Itens de Contrato'!G289)</f>
        <v>7752.3481917424406</v>
      </c>
      <c r="F289" s="44">
        <f t="shared" si="8"/>
        <v>22</v>
      </c>
      <c r="G289" s="44">
        <f>SUM('Medição 01'!G289,'Medição 02'!G289,'Medição 03'!G289,'Medição 04'!G289,'Medição 05'!G289,'Medição 06'!G289,'Medição 07'!G289,'Medição 08'!G289,'Medição 09'!G289,'Medição 10'!G289,'Medição 11'!G289,'Medição 12'!G289)</f>
        <v>0</v>
      </c>
      <c r="H289" s="46">
        <f t="shared" si="9"/>
        <v>0</v>
      </c>
      <c r="I289" s="45">
        <f>G289*('Itens de Contrato'!F289+'Itens de Contrato'!G289)</f>
        <v>0</v>
      </c>
    </row>
    <row r="290" spans="1:9" x14ac:dyDescent="0.25">
      <c r="A290" s="22" t="str">
        <f>'Itens de Contrato'!A290</f>
        <v>Instalações Hidráulicas - AF Prumadas e Distribuição</v>
      </c>
      <c r="B290" s="22" t="str">
        <f>'Itens de Contrato'!B290</f>
        <v>3.3.28</v>
      </c>
      <c r="C290" s="68" t="str">
        <f>VLOOKUP(B290,'Itens de Contrato'!B$5:J$873,2,0)</f>
        <v>UNIÃO FF CPVC SOLDÁVEL, P/TUBO Ф 73mm, FAB.TIGRE, AMANCO</v>
      </c>
      <c r="D290" s="41">
        <v>6</v>
      </c>
      <c r="E290" s="42">
        <f>D290*('Itens de Contrato'!F290+'Itens de Contrato'!G290)</f>
        <v>2779.9134817768654</v>
      </c>
      <c r="F290" s="44">
        <f t="shared" si="8"/>
        <v>6</v>
      </c>
      <c r="G290" s="44">
        <f>SUM('Medição 01'!G290,'Medição 02'!G290,'Medição 03'!G290,'Medição 04'!G290,'Medição 05'!G290,'Medição 06'!G290,'Medição 07'!G290,'Medição 08'!G290,'Medição 09'!G290,'Medição 10'!G290,'Medição 11'!G290,'Medição 12'!G290)</f>
        <v>0</v>
      </c>
      <c r="H290" s="46">
        <f t="shared" si="9"/>
        <v>0</v>
      </c>
      <c r="I290" s="45">
        <f>G290*('Itens de Contrato'!F290+'Itens de Contrato'!G290)</f>
        <v>0</v>
      </c>
    </row>
    <row r="291" spans="1:9" x14ac:dyDescent="0.25">
      <c r="A291" s="22" t="str">
        <f>'Itens de Contrato'!A291</f>
        <v>Instalações Hidráulicas - AF Prumadas e Distribuição</v>
      </c>
      <c r="B291" s="22" t="str">
        <f>'Itens de Contrato'!B291</f>
        <v>3.3.29</v>
      </c>
      <c r="C291" s="68" t="str">
        <f>VLOOKUP(B291,'Itens de Contrato'!B$5:J$873,2,0)</f>
        <v>TUBO PVC SOLDÁVEL, LINHA PREDIAL, NBR-5648, Ф 25mm x 6,0m, FAB. TIGRE, AMANCO</v>
      </c>
      <c r="D291" s="41">
        <v>159.5</v>
      </c>
      <c r="E291" s="42">
        <f>D291*('Itens de Contrato'!F291+'Itens de Contrato'!G291)</f>
        <v>9045.7638580312687</v>
      </c>
      <c r="F291" s="44">
        <f t="shared" si="8"/>
        <v>159.5</v>
      </c>
      <c r="G291" s="44">
        <f>SUM('Medição 01'!G291,'Medição 02'!G291,'Medição 03'!G291,'Medição 04'!G291,'Medição 05'!G291,'Medição 06'!G291,'Medição 07'!G291,'Medição 08'!G291,'Medição 09'!G291,'Medição 10'!G291,'Medição 11'!G291,'Medição 12'!G291)</f>
        <v>0</v>
      </c>
      <c r="H291" s="46">
        <f t="shared" si="9"/>
        <v>0</v>
      </c>
      <c r="I291" s="45">
        <f>G291*('Itens de Contrato'!F291+'Itens de Contrato'!G291)</f>
        <v>0</v>
      </c>
    </row>
    <row r="292" spans="1:9" x14ac:dyDescent="0.25">
      <c r="A292" s="22" t="str">
        <f>'Itens de Contrato'!A292</f>
        <v>Instalações Hidráulicas - AF Prumadas e Distribuição</v>
      </c>
      <c r="B292" s="22" t="str">
        <f>'Itens de Contrato'!B292</f>
        <v>3.3.30</v>
      </c>
      <c r="C292" s="68" t="str">
        <f>VLOOKUP(B292,'Itens de Contrato'!B$5:J$873,2,0)</f>
        <v xml:space="preserve">TUBO PVC SOLDÁVEL, LINHA PREDIAL, NBR-5648, Ф 32mm x 6,0m, FAB. TIGRE, AMANCO </v>
      </c>
      <c r="D292" s="41">
        <v>31</v>
      </c>
      <c r="E292" s="42">
        <f>D292*('Itens de Contrato'!F292+'Itens de Contrato'!G292)</f>
        <v>5063.3592303763744</v>
      </c>
      <c r="F292" s="44">
        <f t="shared" si="8"/>
        <v>31</v>
      </c>
      <c r="G292" s="44">
        <f>SUM('Medição 01'!G292,'Medição 02'!G292,'Medição 03'!G292,'Medição 04'!G292,'Medição 05'!G292,'Medição 06'!G292,'Medição 07'!G292,'Medição 08'!G292,'Medição 09'!G292,'Medição 10'!G292,'Medição 11'!G292,'Medição 12'!G292)</f>
        <v>0</v>
      </c>
      <c r="H292" s="46">
        <f t="shared" si="9"/>
        <v>0</v>
      </c>
      <c r="I292" s="45">
        <f>G292*('Itens de Contrato'!F292+'Itens de Contrato'!G292)</f>
        <v>0</v>
      </c>
    </row>
    <row r="293" spans="1:9" x14ac:dyDescent="0.25">
      <c r="A293" s="22" t="str">
        <f>'Itens de Contrato'!A293</f>
        <v>Instalações Hidráulicas - AF Prumadas e Distribuição</v>
      </c>
      <c r="B293" s="22" t="str">
        <f>'Itens de Contrato'!B293</f>
        <v>3.3.31</v>
      </c>
      <c r="C293" s="68" t="str">
        <f>VLOOKUP(B293,'Itens de Contrato'!B$5:J$873,2,0)</f>
        <v xml:space="preserve">TUBO PVC SOLDÁVEL, LINHA PREDIAL, NBR-5648, Ф 40mm x 6,0m, FAB. TIGRE, AMANCO </v>
      </c>
      <c r="D293" s="41">
        <v>87</v>
      </c>
      <c r="E293" s="42">
        <f>D293*('Itens de Contrato'!F293+'Itens de Contrato'!G293)</f>
        <v>17718.343612801687</v>
      </c>
      <c r="F293" s="44">
        <f t="shared" si="8"/>
        <v>87</v>
      </c>
      <c r="G293" s="44">
        <f>SUM('Medição 01'!G293,'Medição 02'!G293,'Medição 03'!G293,'Medição 04'!G293,'Medição 05'!G293,'Medição 06'!G293,'Medição 07'!G293,'Medição 08'!G293,'Medição 09'!G293,'Medição 10'!G293,'Medição 11'!G293,'Medição 12'!G293)</f>
        <v>0</v>
      </c>
      <c r="H293" s="46">
        <f t="shared" si="9"/>
        <v>0</v>
      </c>
      <c r="I293" s="45">
        <f>G293*('Itens de Contrato'!F293+'Itens de Contrato'!G293)</f>
        <v>0</v>
      </c>
    </row>
    <row r="294" spans="1:9" x14ac:dyDescent="0.25">
      <c r="A294" s="22" t="str">
        <f>'Itens de Contrato'!A294</f>
        <v>Instalações Hidráulicas - AF Prumadas e Distribuição</v>
      </c>
      <c r="B294" s="22" t="str">
        <f>'Itens de Contrato'!B294</f>
        <v>3.3.32</v>
      </c>
      <c r="C294" s="68" t="str">
        <f>VLOOKUP(B294,'Itens de Contrato'!B$5:J$873,2,0)</f>
        <v>LUVA SIMPLES PVC SOLDÁVEL, P/TUBO Ф 25mm, FAB.TIGRE, AMANCO</v>
      </c>
      <c r="D294" s="41">
        <v>79.750000000000014</v>
      </c>
      <c r="E294" s="42">
        <f>D294*('Itens de Contrato'!F294+'Itens de Contrato'!G294)</f>
        <v>158.22843900473518</v>
      </c>
      <c r="F294" s="44">
        <f t="shared" si="8"/>
        <v>79.750000000000014</v>
      </c>
      <c r="G294" s="44">
        <f>SUM('Medição 01'!G294,'Medição 02'!G294,'Medição 03'!G294,'Medição 04'!G294,'Medição 05'!G294,'Medição 06'!G294,'Medição 07'!G294,'Medição 08'!G294,'Medição 09'!G294,'Medição 10'!G294,'Medição 11'!G294,'Medição 12'!G294)</f>
        <v>0</v>
      </c>
      <c r="H294" s="46">
        <f t="shared" si="9"/>
        <v>0</v>
      </c>
      <c r="I294" s="45">
        <f>G294*('Itens de Contrato'!F294+'Itens de Contrato'!G294)</f>
        <v>0</v>
      </c>
    </row>
    <row r="295" spans="1:9" x14ac:dyDescent="0.25">
      <c r="A295" s="22" t="str">
        <f>'Itens de Contrato'!A295</f>
        <v>Instalações Hidráulicas - AF Prumadas e Distribuição</v>
      </c>
      <c r="B295" s="22" t="str">
        <f>'Itens de Contrato'!B295</f>
        <v>3.3.33</v>
      </c>
      <c r="C295" s="68" t="str">
        <f>VLOOKUP(B295,'Itens de Contrato'!B$5:J$873,2,0)</f>
        <v>LUVA SIMPLES PVC SOLDÁVEL, P/TUBO Ф 32mm, FAB.TIGRE, AMANCO</v>
      </c>
      <c r="D295" s="41">
        <v>15.5</v>
      </c>
      <c r="E295" s="42">
        <f>D295*('Itens de Contrato'!F295+'Itens de Contrato'!G295)</f>
        <v>94.42428281990378</v>
      </c>
      <c r="F295" s="44">
        <f t="shared" si="8"/>
        <v>15.5</v>
      </c>
      <c r="G295" s="44">
        <f>SUM('Medição 01'!G295,'Medição 02'!G295,'Medição 03'!G295,'Medição 04'!G295,'Medição 05'!G295,'Medição 06'!G295,'Medição 07'!G295,'Medição 08'!G295,'Medição 09'!G295,'Medição 10'!G295,'Medição 11'!G295,'Medição 12'!G295)</f>
        <v>0</v>
      </c>
      <c r="H295" s="46">
        <f t="shared" si="9"/>
        <v>0</v>
      </c>
      <c r="I295" s="45">
        <f>G295*('Itens de Contrato'!F295+'Itens de Contrato'!G295)</f>
        <v>0</v>
      </c>
    </row>
    <row r="296" spans="1:9" x14ac:dyDescent="0.25">
      <c r="A296" s="22" t="str">
        <f>'Itens de Contrato'!A296</f>
        <v>Instalações Hidráulicas - AF Prumadas e Distribuição</v>
      </c>
      <c r="B296" s="22" t="str">
        <f>'Itens de Contrato'!B296</f>
        <v>3.3.34</v>
      </c>
      <c r="C296" s="68" t="str">
        <f>VLOOKUP(B296,'Itens de Contrato'!B$5:J$873,2,0)</f>
        <v>LUVA SIMPLES PVC SOLDÁVEL, P/TUBO Ф 40mm, FAB.TIGRE, AMANCO</v>
      </c>
      <c r="D296" s="41">
        <v>43.5</v>
      </c>
      <c r="E296" s="42">
        <f>D296*('Itens de Contrato'!F296+'Itens de Contrato'!G296)</f>
        <v>638.18128407799725</v>
      </c>
      <c r="F296" s="44">
        <f t="shared" si="8"/>
        <v>43.5</v>
      </c>
      <c r="G296" s="44">
        <f>SUM('Medição 01'!G296,'Medição 02'!G296,'Medição 03'!G296,'Medição 04'!G296,'Medição 05'!G296,'Medição 06'!G296,'Medição 07'!G296,'Medição 08'!G296,'Medição 09'!G296,'Medição 10'!G296,'Medição 11'!G296,'Medição 12'!G296)</f>
        <v>0</v>
      </c>
      <c r="H296" s="46">
        <f t="shared" si="9"/>
        <v>0</v>
      </c>
      <c r="I296" s="45">
        <f>G296*('Itens de Contrato'!F296+'Itens de Contrato'!G296)</f>
        <v>0</v>
      </c>
    </row>
    <row r="297" spans="1:9" x14ac:dyDescent="0.25">
      <c r="A297" s="22" t="str">
        <f>'Itens de Contrato'!A297</f>
        <v>Instalações Hidráulicas - AF Prumadas e Distribuição</v>
      </c>
      <c r="B297" s="22" t="str">
        <f>'Itens de Contrato'!B297</f>
        <v>3.3.35</v>
      </c>
      <c r="C297" s="68" t="str">
        <f>VLOOKUP(B297,'Itens de Contrato'!B$5:J$873,2,0)</f>
        <v>JOELHO 90o PVC SOLDÁVEL, P/TUBO Ф 25mm, FAB.TIGRE, AMANCO</v>
      </c>
      <c r="D297" s="41">
        <v>115</v>
      </c>
      <c r="E297" s="42">
        <f>D297*('Itens de Contrato'!F297+'Itens de Contrato'!G297)</f>
        <v>152.83935260585426</v>
      </c>
      <c r="F297" s="44">
        <f t="shared" si="8"/>
        <v>115</v>
      </c>
      <c r="G297" s="44">
        <f>SUM('Medição 01'!G297,'Medição 02'!G297,'Medição 03'!G297,'Medição 04'!G297,'Medição 05'!G297,'Medição 06'!G297,'Medição 07'!G297,'Medição 08'!G297,'Medição 09'!G297,'Medição 10'!G297,'Medição 11'!G297,'Medição 12'!G297)</f>
        <v>0</v>
      </c>
      <c r="H297" s="46">
        <f t="shared" si="9"/>
        <v>0</v>
      </c>
      <c r="I297" s="45">
        <f>G297*('Itens de Contrato'!F297+'Itens de Contrato'!G297)</f>
        <v>0</v>
      </c>
    </row>
    <row r="298" spans="1:9" x14ac:dyDescent="0.25">
      <c r="A298" s="22" t="str">
        <f>'Itens de Contrato'!A298</f>
        <v>Instalações Hidráulicas - AF Prumadas e Distribuição</v>
      </c>
      <c r="B298" s="22" t="str">
        <f>'Itens de Contrato'!B298</f>
        <v>3.3.36</v>
      </c>
      <c r="C298" s="68" t="str">
        <f>VLOOKUP(B298,'Itens de Contrato'!B$5:J$873,2,0)</f>
        <v>JOELHO 90o PVC SOLDÁVEL, P/TUBO Ф 32mm, FAB.TIGRE, AMANCO</v>
      </c>
      <c r="D298" s="41">
        <v>1</v>
      </c>
      <c r="E298" s="42">
        <f>D298*('Itens de Contrato'!F298+'Itens de Contrato'!G298)</f>
        <v>6.8743337004132385</v>
      </c>
      <c r="F298" s="44">
        <f t="shared" si="8"/>
        <v>1</v>
      </c>
      <c r="G298" s="44">
        <f>SUM('Medição 01'!G298,'Medição 02'!G298,'Medição 03'!G298,'Medição 04'!G298,'Medição 05'!G298,'Medição 06'!G298,'Medição 07'!G298,'Medição 08'!G298,'Medição 09'!G298,'Medição 10'!G298,'Medição 11'!G298,'Medição 12'!G298)</f>
        <v>0</v>
      </c>
      <c r="H298" s="46">
        <f t="shared" si="9"/>
        <v>0</v>
      </c>
      <c r="I298" s="45">
        <f>G298*('Itens de Contrato'!F298+'Itens de Contrato'!G298)</f>
        <v>0</v>
      </c>
    </row>
    <row r="299" spans="1:9" x14ac:dyDescent="0.25">
      <c r="A299" s="22" t="str">
        <f>'Itens de Contrato'!A299</f>
        <v>Instalações Hidráulicas - AF Prumadas e Distribuição</v>
      </c>
      <c r="B299" s="22" t="str">
        <f>'Itens de Contrato'!B299</f>
        <v>3.3.37</v>
      </c>
      <c r="C299" s="68" t="str">
        <f>VLOOKUP(B299,'Itens de Contrato'!B$5:J$873,2,0)</f>
        <v>JOELHO 90o PVC SOLDÁVEL, P/TUBO Ф 40mm, FAB.TIGRE, AMANCO</v>
      </c>
      <c r="D299" s="41">
        <v>156</v>
      </c>
      <c r="E299" s="42">
        <f>D299*('Itens de Contrato'!F299+'Itens de Contrato'!G299)</f>
        <v>3204.1101710950479</v>
      </c>
      <c r="F299" s="44">
        <f t="shared" si="8"/>
        <v>156</v>
      </c>
      <c r="G299" s="44">
        <f>SUM('Medição 01'!G299,'Medição 02'!G299,'Medição 03'!G299,'Medição 04'!G299,'Medição 05'!G299,'Medição 06'!G299,'Medição 07'!G299,'Medição 08'!G299,'Medição 09'!G299,'Medição 10'!G299,'Medição 11'!G299,'Medição 12'!G299)</f>
        <v>0</v>
      </c>
      <c r="H299" s="46">
        <f t="shared" si="9"/>
        <v>0</v>
      </c>
      <c r="I299" s="45">
        <f>G299*('Itens de Contrato'!F299+'Itens de Contrato'!G299)</f>
        <v>0</v>
      </c>
    </row>
    <row r="300" spans="1:9" x14ac:dyDescent="0.25">
      <c r="A300" s="22" t="str">
        <f>'Itens de Contrato'!A300</f>
        <v>Instalações Hidráulicas - AF Prumadas e Distribuição</v>
      </c>
      <c r="B300" s="22" t="str">
        <f>'Itens de Contrato'!B300</f>
        <v>3.3.38</v>
      </c>
      <c r="C300" s="68" t="str">
        <f>VLOOKUP(B300,'Itens de Contrato'!B$5:J$873,2,0)</f>
        <v>JOELHO 45o PVC SOLDÁVEL, P/TUBO Ф 25mm, FAB.TIGRE, AMANCO</v>
      </c>
      <c r="D300" s="41">
        <v>26</v>
      </c>
      <c r="E300" s="42">
        <f>D300*('Itens de Contrato'!F300+'Itens de Contrato'!G300)</f>
        <v>143.85800768181846</v>
      </c>
      <c r="F300" s="44">
        <f t="shared" si="8"/>
        <v>26</v>
      </c>
      <c r="G300" s="44">
        <f>SUM('Medição 01'!G300,'Medição 02'!G300,'Medição 03'!G300,'Medição 04'!G300,'Medição 05'!G300,'Medição 06'!G300,'Medição 07'!G300,'Medição 08'!G300,'Medição 09'!G300,'Medição 10'!G300,'Medição 11'!G300,'Medição 12'!G300)</f>
        <v>0</v>
      </c>
      <c r="H300" s="46">
        <f t="shared" si="9"/>
        <v>0</v>
      </c>
      <c r="I300" s="45">
        <f>G300*('Itens de Contrato'!F300+'Itens de Contrato'!G300)</f>
        <v>0</v>
      </c>
    </row>
    <row r="301" spans="1:9" x14ac:dyDescent="0.25">
      <c r="A301" s="22" t="str">
        <f>'Itens de Contrato'!A301</f>
        <v>Instalações Hidráulicas - AF Prumadas e Distribuição</v>
      </c>
      <c r="B301" s="22" t="str">
        <f>'Itens de Contrato'!B301</f>
        <v>3.3.39</v>
      </c>
      <c r="C301" s="68" t="str">
        <f>VLOOKUP(B301,'Itens de Contrato'!B$5:J$873,2,0)</f>
        <v>TE 90o PVC SOLDÁVEL, P/TUBO Ф 25mm, FAB.TIGRE, AMANCO</v>
      </c>
      <c r="D301" s="41">
        <v>1</v>
      </c>
      <c r="E301" s="42">
        <f>D301*('Itens de Contrato'!F301+'Itens de Contrato'!G301)</f>
        <v>3.7166113095730102</v>
      </c>
      <c r="F301" s="44">
        <f t="shared" si="8"/>
        <v>1</v>
      </c>
      <c r="G301" s="44">
        <f>SUM('Medição 01'!G301,'Medição 02'!G301,'Medição 03'!G301,'Medição 04'!G301,'Medição 05'!G301,'Medição 06'!G301,'Medição 07'!G301,'Medição 08'!G301,'Medição 09'!G301,'Medição 10'!G301,'Medição 11'!G301,'Medição 12'!G301)</f>
        <v>0</v>
      </c>
      <c r="H301" s="46">
        <f t="shared" si="9"/>
        <v>0</v>
      </c>
      <c r="I301" s="45">
        <f>G301*('Itens de Contrato'!F301+'Itens de Contrato'!G301)</f>
        <v>0</v>
      </c>
    </row>
    <row r="302" spans="1:9" x14ac:dyDescent="0.25">
      <c r="A302" s="22" t="str">
        <f>'Itens de Contrato'!A302</f>
        <v>Instalações Hidráulicas - AF Prumadas e Distribuição</v>
      </c>
      <c r="B302" s="22" t="str">
        <f>'Itens de Contrato'!B302</f>
        <v>3.3.40</v>
      </c>
      <c r="C302" s="68" t="str">
        <f>VLOOKUP(B302,'Itens de Contrato'!B$5:J$873,2,0)</f>
        <v>TE 90o PVC SOLDÁVEL, P/TUBO Ф 32mm, FAB.TIGRE, AMANCO</v>
      </c>
      <c r="D302" s="41">
        <v>3</v>
      </c>
      <c r="E302" s="42">
        <f>D302*('Itens de Contrato'!F302+'Itens de Contrato'!G302)</f>
        <v>33.281835110537259</v>
      </c>
      <c r="F302" s="44">
        <f t="shared" si="8"/>
        <v>3</v>
      </c>
      <c r="G302" s="44">
        <f>SUM('Medição 01'!G302,'Medição 02'!G302,'Medição 03'!G302,'Medição 04'!G302,'Medição 05'!G302,'Medição 06'!G302,'Medição 07'!G302,'Medição 08'!G302,'Medição 09'!G302,'Medição 10'!G302,'Medição 11'!G302,'Medição 12'!G302)</f>
        <v>0</v>
      </c>
      <c r="H302" s="46">
        <f t="shared" si="9"/>
        <v>0</v>
      </c>
      <c r="I302" s="45">
        <f>G302*('Itens de Contrato'!F302+'Itens de Contrato'!G302)</f>
        <v>0</v>
      </c>
    </row>
    <row r="303" spans="1:9" x14ac:dyDescent="0.25">
      <c r="A303" s="22" t="str">
        <f>'Itens de Contrato'!A303</f>
        <v>Instalações Hidráulicas - AF Prumadas e Distribuição</v>
      </c>
      <c r="B303" s="22" t="str">
        <f>'Itens de Contrato'!B303</f>
        <v>3.3.41</v>
      </c>
      <c r="C303" s="68" t="str">
        <f>VLOOKUP(B303,'Itens de Contrato'!B$5:J$873,2,0)</f>
        <v>TE 90o PVC SOLDÁVEL, P/TUBO Ф 40mm, FAB.TIGRE, AMANCO</v>
      </c>
      <c r="D303" s="41">
        <v>52</v>
      </c>
      <c r="E303" s="42">
        <f>D303*('Itens de Contrato'!F303+'Itens de Contrato'!G303)</f>
        <v>1675.4372005771386</v>
      </c>
      <c r="F303" s="44">
        <f t="shared" si="8"/>
        <v>52</v>
      </c>
      <c r="G303" s="44">
        <f>SUM('Medição 01'!G303,'Medição 02'!G303,'Medição 03'!G303,'Medição 04'!G303,'Medição 05'!G303,'Medição 06'!G303,'Medição 07'!G303,'Medição 08'!G303,'Medição 09'!G303,'Medição 10'!G303,'Medição 11'!G303,'Medição 12'!G303)</f>
        <v>0</v>
      </c>
      <c r="H303" s="46">
        <f t="shared" si="9"/>
        <v>0</v>
      </c>
      <c r="I303" s="45">
        <f>G303*('Itens de Contrato'!F303+'Itens de Contrato'!G303)</f>
        <v>0</v>
      </c>
    </row>
    <row r="304" spans="1:9" x14ac:dyDescent="0.25">
      <c r="A304" s="22" t="str">
        <f>'Itens de Contrato'!A304</f>
        <v>Instalações Hidráulicas - AF Prumadas e Distribuição</v>
      </c>
      <c r="B304" s="22" t="str">
        <f>'Itens de Contrato'!B304</f>
        <v>3.3.42</v>
      </c>
      <c r="C304" s="68" t="str">
        <f>VLOOKUP(B304,'Itens de Contrato'!B$5:J$873,2,0)</f>
        <v>TE DE REDUÇÃO 90o PVC SOLDÁVEL, Ф 32x25mm, FAB.TIGRE, AMANCO</v>
      </c>
      <c r="D304" s="41">
        <v>85</v>
      </c>
      <c r="E304" s="42">
        <f>D304*('Itens de Contrato'!F304+'Itens de Contrato'!G304)</f>
        <v>2116.3726130113682</v>
      </c>
      <c r="F304" s="44">
        <f t="shared" si="8"/>
        <v>85</v>
      </c>
      <c r="G304" s="44">
        <f>SUM('Medição 01'!G304,'Medição 02'!G304,'Medição 03'!G304,'Medição 04'!G304,'Medição 05'!G304,'Medição 06'!G304,'Medição 07'!G304,'Medição 08'!G304,'Medição 09'!G304,'Medição 10'!G304,'Medição 11'!G304,'Medição 12'!G304)</f>
        <v>0</v>
      </c>
      <c r="H304" s="46">
        <f t="shared" si="9"/>
        <v>0</v>
      </c>
      <c r="I304" s="45">
        <f>G304*('Itens de Contrato'!F304+'Itens de Contrato'!G304)</f>
        <v>0</v>
      </c>
    </row>
    <row r="305" spans="1:9" x14ac:dyDescent="0.25">
      <c r="A305" s="22" t="str">
        <f>'Itens de Contrato'!A305</f>
        <v>Instalações Hidráulicas - AF Prumadas e Distribuição</v>
      </c>
      <c r="B305" s="22" t="str">
        <f>'Itens de Contrato'!B305</f>
        <v>3.3.43</v>
      </c>
      <c r="C305" s="68" t="str">
        <f>VLOOKUP(B305,'Itens de Contrato'!B$5:J$873,2,0)</f>
        <v>TE DE REDUÇÃO 90o PVC SOLDÁVEL, Ф 40x25mm, FAB.TIGRE, AMANCO</v>
      </c>
      <c r="D305" s="41">
        <v>80</v>
      </c>
      <c r="E305" s="42">
        <f>D305*('Itens de Contrato'!F305+'Itens de Contrato'!G305)</f>
        <v>2358.5112370523475</v>
      </c>
      <c r="F305" s="44">
        <f t="shared" si="8"/>
        <v>80</v>
      </c>
      <c r="G305" s="44">
        <f>SUM('Medição 01'!G305,'Medição 02'!G305,'Medição 03'!G305,'Medição 04'!G305,'Medição 05'!G305,'Medição 06'!G305,'Medição 07'!G305,'Medição 08'!G305,'Medição 09'!G305,'Medição 10'!G305,'Medição 11'!G305,'Medição 12'!G305)</f>
        <v>0</v>
      </c>
      <c r="H305" s="46">
        <f t="shared" si="9"/>
        <v>0</v>
      </c>
      <c r="I305" s="45">
        <f>G305*('Itens de Contrato'!F305+'Itens de Contrato'!G305)</f>
        <v>0</v>
      </c>
    </row>
    <row r="306" spans="1:9" x14ac:dyDescent="0.25">
      <c r="A306" s="22" t="str">
        <f>'Itens de Contrato'!A306</f>
        <v>Instalações Hidráulicas - AF Prumadas e Distribuição</v>
      </c>
      <c r="B306" s="22" t="str">
        <f>'Itens de Contrato'!B306</f>
        <v>3.3.44</v>
      </c>
      <c r="C306" s="68" t="str">
        <f>VLOOKUP(B306,'Itens de Contrato'!B$5:J$873,2,0)</f>
        <v>BUCHA DE REDUÇÃO PVC SOLDÁVEL CURTA, Ф 32x25mm, FAB.TIGRE, AMANCO</v>
      </c>
      <c r="D306" s="41">
        <v>84</v>
      </c>
      <c r="E306" s="42">
        <f>D306*('Itens de Contrato'!F306+'Itens de Contrato'!G306)</f>
        <v>1244.0867330991759</v>
      </c>
      <c r="F306" s="44">
        <f t="shared" si="8"/>
        <v>84</v>
      </c>
      <c r="G306" s="44">
        <f>SUM('Medição 01'!G306,'Medição 02'!G306,'Medição 03'!G306,'Medição 04'!G306,'Medição 05'!G306,'Medição 06'!G306,'Medição 07'!G306,'Medição 08'!G306,'Medição 09'!G306,'Medição 10'!G306,'Medição 11'!G306,'Medição 12'!G306)</f>
        <v>0</v>
      </c>
      <c r="H306" s="46">
        <f t="shared" si="9"/>
        <v>0</v>
      </c>
      <c r="I306" s="45">
        <f>G306*('Itens de Contrato'!F306+'Itens de Contrato'!G306)</f>
        <v>0</v>
      </c>
    </row>
    <row r="307" spans="1:9" x14ac:dyDescent="0.25">
      <c r="A307" s="22" t="str">
        <f>'Itens de Contrato'!A307</f>
        <v>Instalações Hidráulicas - AF Prumadas e Distribuição</v>
      </c>
      <c r="B307" s="22" t="str">
        <f>'Itens de Contrato'!B307</f>
        <v>3.3.45</v>
      </c>
      <c r="C307" s="68" t="str">
        <f>VLOOKUP(B307,'Itens de Contrato'!B$5:J$873,2,0)</f>
        <v>BUCHA DE REDUÇÃO PVC SOLDÁVEL CURTA, Ф 40x32mm, FAB.TIGRE, AMANCO</v>
      </c>
      <c r="D307" s="41">
        <v>92</v>
      </c>
      <c r="E307" s="42">
        <f>D307*('Itens de Contrato'!F307+'Itens de Contrato'!G307)</f>
        <v>581.02091991460168</v>
      </c>
      <c r="F307" s="44">
        <f t="shared" si="8"/>
        <v>92</v>
      </c>
      <c r="G307" s="44">
        <f>SUM('Medição 01'!G307,'Medição 02'!G307,'Medição 03'!G307,'Medição 04'!G307,'Medição 05'!G307,'Medição 06'!G307,'Medição 07'!G307,'Medição 08'!G307,'Medição 09'!G307,'Medição 10'!G307,'Medição 11'!G307,'Medição 12'!G307)</f>
        <v>0</v>
      </c>
      <c r="H307" s="46">
        <f t="shared" si="9"/>
        <v>0</v>
      </c>
      <c r="I307" s="45">
        <f>G307*('Itens de Contrato'!F307+'Itens de Contrato'!G307)</f>
        <v>0</v>
      </c>
    </row>
    <row r="308" spans="1:9" x14ac:dyDescent="0.25">
      <c r="A308" s="22" t="str">
        <f>'Itens de Contrato'!A308</f>
        <v>Instalações Hidráulicas - AF Prumadas e Distribuição</v>
      </c>
      <c r="B308" s="22" t="str">
        <f>'Itens de Contrato'!B308</f>
        <v>3.3.46</v>
      </c>
      <c r="C308" s="68" t="str">
        <f>VLOOKUP(B308,'Itens de Contrato'!B$5:J$873,2,0)</f>
        <v>ADAPTADOR PVC SOLDÁVEL CURTO P/REGISTRO, Ф 40x1.1/4", FAB.TIGRE, AMANCO</v>
      </c>
      <c r="D308" s="41">
        <v>52</v>
      </c>
      <c r="E308" s="42">
        <f>D308*('Itens de Contrato'!F308+'Itens de Contrato'!G308)</f>
        <v>617.22350851443639</v>
      </c>
      <c r="F308" s="44">
        <f t="shared" si="8"/>
        <v>52</v>
      </c>
      <c r="G308" s="44">
        <f>SUM('Medição 01'!G308,'Medição 02'!G308,'Medição 03'!G308,'Medição 04'!G308,'Medição 05'!G308,'Medição 06'!G308,'Medição 07'!G308,'Medição 08'!G308,'Medição 09'!G308,'Medição 10'!G308,'Medição 11'!G308,'Medição 12'!G308)</f>
        <v>0</v>
      </c>
      <c r="H308" s="46">
        <f t="shared" si="9"/>
        <v>0</v>
      </c>
      <c r="I308" s="45">
        <f>G308*('Itens de Contrato'!F308+'Itens de Contrato'!G308)</f>
        <v>0</v>
      </c>
    </row>
    <row r="309" spans="1:9" x14ac:dyDescent="0.25">
      <c r="A309" s="22" t="str">
        <f>'Itens de Contrato'!A309</f>
        <v>Instalações Hidráulicas - AF Prumadas e Distribuição</v>
      </c>
      <c r="B309" s="22" t="str">
        <f>'Itens de Contrato'!B309</f>
        <v>3.3.47</v>
      </c>
      <c r="C309" s="68" t="str">
        <f>VLOOKUP(B309,'Itens de Contrato'!B$5:J$873,2,0)</f>
        <v>ADAPTADOR PVC SOLDÁVEL CURTO P/REGISTRO, Ф 50x1.1/2", FAB.TIGRE, AMANCO</v>
      </c>
      <c r="D309" s="41">
        <v>6</v>
      </c>
      <c r="E309" s="42">
        <f>D309*('Itens de Contrato'!F309+'Itens de Contrato'!G309)</f>
        <v>63.24387004380177</v>
      </c>
      <c r="F309" s="44">
        <f t="shared" si="8"/>
        <v>6</v>
      </c>
      <c r="G309" s="44">
        <f>SUM('Medição 01'!G309,'Medição 02'!G309,'Medição 03'!G309,'Medição 04'!G309,'Medição 05'!G309,'Medição 06'!G309,'Medição 07'!G309,'Medição 08'!G309,'Medição 09'!G309,'Medição 10'!G309,'Medição 11'!G309,'Medição 12'!G309)</f>
        <v>0</v>
      </c>
      <c r="H309" s="46">
        <f t="shared" si="9"/>
        <v>0</v>
      </c>
      <c r="I309" s="45">
        <f>G309*('Itens de Contrato'!F309+'Itens de Contrato'!G309)</f>
        <v>0</v>
      </c>
    </row>
    <row r="310" spans="1:9" x14ac:dyDescent="0.25">
      <c r="A310" s="22" t="str">
        <f>'Itens de Contrato'!A310</f>
        <v>Instalações Hidráulicas - AF Prumadas e Distribuição</v>
      </c>
      <c r="B310" s="22" t="str">
        <f>'Itens de Contrato'!B310</f>
        <v>3.3.48</v>
      </c>
      <c r="C310" s="68" t="str">
        <f>VLOOKUP(B310,'Itens de Contrato'!B$5:J$873,2,0)</f>
        <v>ADAPTADOR PVC SOLDÁVEL CURTO P/REGISTRO, Ф 60x2", FAB.TIGRE, AMANCO</v>
      </c>
      <c r="D310" s="41">
        <v>6</v>
      </c>
      <c r="E310" s="42">
        <f>D310*('Itens de Contrato'!F310+'Itens de Contrato'!G310)</f>
        <v>211.45450462471118</v>
      </c>
      <c r="F310" s="44">
        <f t="shared" si="8"/>
        <v>6</v>
      </c>
      <c r="G310" s="44">
        <f>SUM('Medição 01'!G310,'Medição 02'!G310,'Medição 03'!G310,'Medição 04'!G310,'Medição 05'!G310,'Medição 06'!G310,'Medição 07'!G310,'Medição 08'!G310,'Medição 09'!G310,'Medição 10'!G310,'Medição 11'!G310,'Medição 12'!G310)</f>
        <v>0</v>
      </c>
      <c r="H310" s="46">
        <f t="shared" si="9"/>
        <v>0</v>
      </c>
      <c r="I310" s="45">
        <f>G310*('Itens de Contrato'!F310+'Itens de Contrato'!G310)</f>
        <v>0</v>
      </c>
    </row>
    <row r="311" spans="1:9" x14ac:dyDescent="0.25">
      <c r="A311" s="22" t="str">
        <f>'Itens de Contrato'!A311</f>
        <v>Instalações Hidráulicas - AF Prumadas e Distribuição</v>
      </c>
      <c r="B311" s="22" t="str">
        <f>'Itens de Contrato'!B311</f>
        <v>3.3.49</v>
      </c>
      <c r="C311" s="68" t="str">
        <f>VLOOKUP(B311,'Itens de Contrato'!B$5:J$873,2,0)</f>
        <v>ADAPTADOR PVC SOLDÁVEL CURTO P/REGISTRO, Ф 75x2.1/2", FAB.TIGRE, AMANCO</v>
      </c>
      <c r="D311" s="41">
        <v>12</v>
      </c>
      <c r="E311" s="42">
        <f>D311*('Itens de Contrato'!F311+'Itens de Contrato'!G311)</f>
        <v>707.23145109851373</v>
      </c>
      <c r="F311" s="44">
        <f t="shared" si="8"/>
        <v>12</v>
      </c>
      <c r="G311" s="44">
        <f>SUM('Medição 01'!G311,'Medição 02'!G311,'Medição 03'!G311,'Medição 04'!G311,'Medição 05'!G311,'Medição 06'!G311,'Medição 07'!G311,'Medição 08'!G311,'Medição 09'!G311,'Medição 10'!G311,'Medição 11'!G311,'Medição 12'!G311)</f>
        <v>0</v>
      </c>
      <c r="H311" s="46">
        <f t="shared" si="9"/>
        <v>0</v>
      </c>
      <c r="I311" s="45">
        <f>G311*('Itens de Contrato'!F311+'Itens de Contrato'!G311)</f>
        <v>0</v>
      </c>
    </row>
    <row r="312" spans="1:9" x14ac:dyDescent="0.25">
      <c r="A312" s="22" t="str">
        <f>'Itens de Contrato'!A312</f>
        <v>Instalações Hidráulicas - AF Prumadas e Distribuição</v>
      </c>
      <c r="B312" s="22" t="str">
        <f>'Itens de Contrato'!B312</f>
        <v>3.3.50</v>
      </c>
      <c r="C312" s="68" t="str">
        <f>VLOOKUP(B312,'Itens de Contrato'!B$5:J$873,2,0)</f>
        <v>ADAPTADOR PVC SOLDÁVEL COM ANEL P/CAIXA, Ф 50x1.1/2", FAB.TIGRE, AMANCO</v>
      </c>
      <c r="D312" s="41">
        <v>6</v>
      </c>
      <c r="E312" s="42">
        <f>D312*('Itens de Contrato'!F312+'Itens de Contrato'!G312)</f>
        <v>714.65573149496004</v>
      </c>
      <c r="F312" s="44">
        <f t="shared" si="8"/>
        <v>6</v>
      </c>
      <c r="G312" s="44">
        <f>SUM('Medição 01'!G312,'Medição 02'!G312,'Medição 03'!G312,'Medição 04'!G312,'Medição 05'!G312,'Medição 06'!G312,'Medição 07'!G312,'Medição 08'!G312,'Medição 09'!G312,'Medição 10'!G312,'Medição 11'!G312,'Medição 12'!G312)</f>
        <v>0</v>
      </c>
      <c r="H312" s="46">
        <f t="shared" si="9"/>
        <v>0</v>
      </c>
      <c r="I312" s="45">
        <f>G312*('Itens de Contrato'!F312+'Itens de Contrato'!G312)</f>
        <v>0</v>
      </c>
    </row>
    <row r="313" spans="1:9" x14ac:dyDescent="0.25">
      <c r="A313" s="22" t="str">
        <f>'Itens de Contrato'!A313</f>
        <v>Instalações Hidráulicas - AF Prumadas e Distribuição</v>
      </c>
      <c r="B313" s="22" t="str">
        <f>'Itens de Contrato'!B313</f>
        <v>3.3.51</v>
      </c>
      <c r="C313" s="68" t="str">
        <f>VLOOKUP(B313,'Itens de Contrato'!B$5:J$873,2,0)</f>
        <v>ADAPTADOR PVC SOLDÁVEL COM ANEL P/CAIXA, Ф 60x2", FAB.TIGRE, AMANCO</v>
      </c>
      <c r="D313" s="41">
        <v>6</v>
      </c>
      <c r="E313" s="42">
        <f>D313*('Itens de Contrato'!F313+'Itens de Contrato'!G313)</f>
        <v>843.34325836669598</v>
      </c>
      <c r="F313" s="44">
        <f t="shared" si="8"/>
        <v>6</v>
      </c>
      <c r="G313" s="44">
        <f>SUM('Medição 01'!G313,'Medição 02'!G313,'Medição 03'!G313,'Medição 04'!G313,'Medição 05'!G313,'Medição 06'!G313,'Medição 07'!G313,'Medição 08'!G313,'Medição 09'!G313,'Medição 10'!G313,'Medição 11'!G313,'Medição 12'!G313)</f>
        <v>0</v>
      </c>
      <c r="H313" s="46">
        <f t="shared" si="9"/>
        <v>0</v>
      </c>
      <c r="I313" s="45">
        <f>G313*('Itens de Contrato'!F313+'Itens de Contrato'!G313)</f>
        <v>0</v>
      </c>
    </row>
    <row r="314" spans="1:9" ht="26.4" customHeight="1" x14ac:dyDescent="0.25">
      <c r="A314" s="22" t="str">
        <f>'Itens de Contrato'!A314</f>
        <v>Instalações Hidráulicas - AF Prumadas e Distribuição</v>
      </c>
      <c r="B314" s="22" t="str">
        <f>'Itens de Contrato'!B314</f>
        <v>3.3.52</v>
      </c>
      <c r="C314" s="68" t="str">
        <f>VLOOKUP(B314,'Itens de Contrato'!B$5:J$873,2,0)</f>
        <v>ADAPTADOR PVC SOLDÁVEL COM FLANGES LIVRES P/CAIXA, Ф 75 x 2.1/2" x 250mm, FAB.TIGRE, AMANCO</v>
      </c>
      <c r="D314" s="41">
        <v>6</v>
      </c>
      <c r="E314" s="42">
        <f>D314*('Itens de Contrato'!F314+'Itens de Contrato'!G314)</f>
        <v>3623.5987801618257</v>
      </c>
      <c r="F314" s="44">
        <f t="shared" si="8"/>
        <v>6</v>
      </c>
      <c r="G314" s="44">
        <f>SUM('Medição 01'!G314,'Medição 02'!G314,'Medição 03'!G314,'Medição 04'!G314,'Medição 05'!G314,'Medição 06'!G314,'Medição 07'!G314,'Medição 08'!G314,'Medição 09'!G314,'Medição 10'!G314,'Medição 11'!G314,'Medição 12'!G314)</f>
        <v>0</v>
      </c>
      <c r="H314" s="46">
        <f t="shared" si="9"/>
        <v>0</v>
      </c>
      <c r="I314" s="45">
        <f>G314*('Itens de Contrato'!F314+'Itens de Contrato'!G314)</f>
        <v>0</v>
      </c>
    </row>
    <row r="315" spans="1:9" x14ac:dyDescent="0.25">
      <c r="A315" s="22" t="str">
        <f>'Itens de Contrato'!A315</f>
        <v>Instalações Hidráulicas - AF Prumadas e Distribuição</v>
      </c>
      <c r="B315" s="22" t="str">
        <f>'Itens de Contrato'!B315</f>
        <v>3.3.53</v>
      </c>
      <c r="C315" s="68" t="str">
        <f>VLOOKUP(B315,'Itens de Contrato'!B$5:J$873,2,0)</f>
        <v>LUVA PVC SOLDÁVEL E C/ROSCA Ф 50x1.1/2", FAB. TIGRE, AMANCO</v>
      </c>
      <c r="D315" s="41">
        <v>6</v>
      </c>
      <c r="E315" s="42">
        <f>D315*('Itens de Contrato'!F315+'Itens de Contrato'!G315)</f>
        <v>257.36834707644681</v>
      </c>
      <c r="F315" s="44">
        <f t="shared" si="8"/>
        <v>6</v>
      </c>
      <c r="G315" s="44">
        <f>SUM('Medição 01'!G315,'Medição 02'!G315,'Medição 03'!G315,'Medição 04'!G315,'Medição 05'!G315,'Medição 06'!G315,'Medição 07'!G315,'Medição 08'!G315,'Medição 09'!G315,'Medição 10'!G315,'Medição 11'!G315,'Medição 12'!G315)</f>
        <v>0</v>
      </c>
      <c r="H315" s="46">
        <f t="shared" si="9"/>
        <v>0</v>
      </c>
      <c r="I315" s="45">
        <f>G315*('Itens de Contrato'!F315+'Itens de Contrato'!G315)</f>
        <v>0</v>
      </c>
    </row>
    <row r="316" spans="1:9" x14ac:dyDescent="0.25">
      <c r="A316" s="22" t="str">
        <f>'Itens de Contrato'!A316</f>
        <v>Instalações Hidráulicas - AF Prumadas e Distribuição</v>
      </c>
      <c r="B316" s="22" t="str">
        <f>'Itens de Contrato'!B316</f>
        <v>3.3.54</v>
      </c>
      <c r="C316" s="68" t="str">
        <f>VLOOKUP(B316,'Itens de Contrato'!B$5:J$873,2,0)</f>
        <v>BUCHA DE REDUCAO FERRO GALVANIZADO Ф 1.1/4 x 3/4"</v>
      </c>
      <c r="D316" s="41">
        <v>52</v>
      </c>
      <c r="E316" s="42">
        <f>D316*('Itens de Contrato'!F316+'Itens de Contrato'!G316)</f>
        <v>1431.3145208746587</v>
      </c>
      <c r="F316" s="44">
        <f t="shared" si="8"/>
        <v>52</v>
      </c>
      <c r="G316" s="44">
        <f>SUM('Medição 01'!G316,'Medição 02'!G316,'Medição 03'!G316,'Medição 04'!G316,'Medição 05'!G316,'Medição 06'!G316,'Medição 07'!G316,'Medição 08'!G316,'Medição 09'!G316,'Medição 10'!G316,'Medição 11'!G316,'Medição 12'!G316)</f>
        <v>0</v>
      </c>
      <c r="H316" s="46">
        <f t="shared" si="9"/>
        <v>0</v>
      </c>
      <c r="I316" s="45">
        <f>G316*('Itens de Contrato'!F316+'Itens de Contrato'!G316)</f>
        <v>0</v>
      </c>
    </row>
    <row r="317" spans="1:9" x14ac:dyDescent="0.25">
      <c r="A317" s="22" t="str">
        <f>'Itens de Contrato'!A317</f>
        <v>Instalações Hidráulicas - AF Prumadas e Distribuição</v>
      </c>
      <c r="B317" s="22" t="str">
        <f>'Itens de Contrato'!B317</f>
        <v>3.3.55</v>
      </c>
      <c r="C317" s="68" t="str">
        <f>VLOOKUP(B317,'Itens de Contrato'!B$5:J$873,2,0)</f>
        <v>CAIXA COM HIDRÔMETRO 1.1/2" - SEM DETALHES</v>
      </c>
      <c r="D317" s="41">
        <v>1</v>
      </c>
      <c r="E317" s="42">
        <f>D317*('Itens de Contrato'!F317+'Itens de Contrato'!G317)</f>
        <v>6986.1114841597937</v>
      </c>
      <c r="F317" s="44">
        <f t="shared" si="8"/>
        <v>1</v>
      </c>
      <c r="G317" s="44">
        <f>SUM('Medição 01'!G317,'Medição 02'!G317,'Medição 03'!G317,'Medição 04'!G317,'Medição 05'!G317,'Medição 06'!G317,'Medição 07'!G317,'Medição 08'!G317,'Medição 09'!G317,'Medição 10'!G317,'Medição 11'!G317,'Medição 12'!G317)</f>
        <v>0</v>
      </c>
      <c r="H317" s="46">
        <f t="shared" si="9"/>
        <v>0</v>
      </c>
      <c r="I317" s="45">
        <f>G317*('Itens de Contrato'!F317+'Itens de Contrato'!G317)</f>
        <v>0</v>
      </c>
    </row>
    <row r="318" spans="1:9" ht="26.4" customHeight="1" x14ac:dyDescent="0.25">
      <c r="A318" s="22" t="str">
        <f>'Itens de Contrato'!A318</f>
        <v>Instalações Hidráulicas - AF Prumadas e Distribuição</v>
      </c>
      <c r="B318" s="22" t="str">
        <f>'Itens de Contrato'!B318</f>
        <v>3.3.56</v>
      </c>
      <c r="C318" s="68" t="str">
        <f>VLOOKUP(B318,'Itens de Contrato'!B$5:J$873,2,0)</f>
        <v>MEDIDOR DE VAZÃO (HIDRÔMETRO) MULTIJATO TM-II, VAZÃO NOMINAL 5,0m3/h, RELOJOARIA PLANA, ROSCA Ф 3/4", FAB. ITRON</v>
      </c>
      <c r="D318" s="41">
        <v>26</v>
      </c>
      <c r="E318" s="42">
        <f>D318*('Itens de Contrato'!F318+'Itens de Contrato'!G318)</f>
        <v>14647.833043285118</v>
      </c>
      <c r="F318" s="44">
        <f t="shared" si="8"/>
        <v>26</v>
      </c>
      <c r="G318" s="44">
        <f>SUM('Medição 01'!G318,'Medição 02'!G318,'Medição 03'!G318,'Medição 04'!G318,'Medição 05'!G318,'Medição 06'!G318,'Medição 07'!G318,'Medição 08'!G318,'Medição 09'!G318,'Medição 10'!G318,'Medição 11'!G318,'Medição 12'!G318)</f>
        <v>0</v>
      </c>
      <c r="H318" s="46">
        <f t="shared" si="9"/>
        <v>0</v>
      </c>
      <c r="I318" s="45">
        <f>G318*('Itens de Contrato'!F318+'Itens de Contrato'!G318)</f>
        <v>0</v>
      </c>
    </row>
    <row r="319" spans="1:9" ht="26.4" customHeight="1" x14ac:dyDescent="0.25">
      <c r="A319" s="22" t="str">
        <f>'Itens de Contrato'!A319</f>
        <v>Instalações Hidráulicas - AF Prumadas e Distribuição</v>
      </c>
      <c r="B319" s="22" t="str">
        <f>'Itens de Contrato'!B319</f>
        <v>3.3.57</v>
      </c>
      <c r="C319" s="68" t="str">
        <f>VLOOKUP(B319,'Itens de Contrato'!B$5:J$873,2,0)</f>
        <v>REGISTRO ESFERA LATÃO/INOX, SEM VOLANTE, ROSCA BSP Ф 3/4", COM PORCA E TUBETE (CHAVE DE CORTE), FAB. DOCOL, MIPEL, DECA</v>
      </c>
      <c r="D319" s="41">
        <v>52</v>
      </c>
      <c r="E319" s="42">
        <f>D319*('Itens de Contrato'!F319+'Itens de Contrato'!G319)</f>
        <v>13513.934054958705</v>
      </c>
      <c r="F319" s="44">
        <f t="shared" si="8"/>
        <v>52</v>
      </c>
      <c r="G319" s="44">
        <f>SUM('Medição 01'!G319,'Medição 02'!G319,'Medição 03'!G319,'Medição 04'!G319,'Medição 05'!G319,'Medição 06'!G319,'Medição 07'!G319,'Medição 08'!G319,'Medição 09'!G319,'Medição 10'!G319,'Medição 11'!G319,'Medição 12'!G319)</f>
        <v>0</v>
      </c>
      <c r="H319" s="46">
        <f t="shared" si="9"/>
        <v>0</v>
      </c>
      <c r="I319" s="45">
        <f>G319*('Itens de Contrato'!F319+'Itens de Contrato'!G319)</f>
        <v>0</v>
      </c>
    </row>
    <row r="320" spans="1:9" x14ac:dyDescent="0.25">
      <c r="A320" s="22" t="str">
        <f>'Itens de Contrato'!A320</f>
        <v>Instalações Hidráulicas - AF Prumadas e Distribuição</v>
      </c>
      <c r="B320" s="22" t="str">
        <f>'Itens de Contrato'!B320</f>
        <v>3.3.58</v>
      </c>
      <c r="C320" s="68" t="str">
        <f>VLOOKUP(B320,'Itens de Contrato'!B$5:J$873,2,0)</f>
        <v>VÁLVULA ESFERA LATÃO/INOX, MONOBLOCO, ROSCA BSP Ф 1.1/4", FAB. DOCOL, MIPEL, DECA</v>
      </c>
      <c r="D320" s="41">
        <v>52</v>
      </c>
      <c r="E320" s="42">
        <f>D320*('Itens de Contrato'!F320+'Itens de Contrato'!G320)</f>
        <v>18527.167655991772</v>
      </c>
      <c r="F320" s="44">
        <f t="shared" si="8"/>
        <v>52</v>
      </c>
      <c r="G320" s="44">
        <f>SUM('Medição 01'!G320,'Medição 02'!G320,'Medição 03'!G320,'Medição 04'!G320,'Medição 05'!G320,'Medição 06'!G320,'Medição 07'!G320,'Medição 08'!G320,'Medição 09'!G320,'Medição 10'!G320,'Medição 11'!G320,'Medição 12'!G320)</f>
        <v>0</v>
      </c>
      <c r="H320" s="46">
        <f t="shared" si="9"/>
        <v>0</v>
      </c>
      <c r="I320" s="45">
        <f>G320*('Itens de Contrato'!F320+'Itens de Contrato'!G320)</f>
        <v>0</v>
      </c>
    </row>
    <row r="321" spans="1:9" x14ac:dyDescent="0.25">
      <c r="A321" s="22" t="str">
        <f>'Itens de Contrato'!A321</f>
        <v>Instalações Hidráulicas - AF Prumadas e Distribuição</v>
      </c>
      <c r="B321" s="22" t="str">
        <f>'Itens de Contrato'!B321</f>
        <v>3.3.59</v>
      </c>
      <c r="C321" s="68" t="str">
        <f>VLOOKUP(B321,'Itens de Contrato'!B$5:J$873,2,0)</f>
        <v>VÁLVULA ESFERA LATÃO/INOX, MONOBLOCO, ROSCA BSP Ф 1.1/2", FAB. DOCOL, MIPEL, DECA</v>
      </c>
      <c r="D321" s="41">
        <v>7</v>
      </c>
      <c r="E321" s="42">
        <f>D321*('Itens de Contrato'!F321+'Itens de Contrato'!G321)</f>
        <v>3071.0946084366456</v>
      </c>
      <c r="F321" s="44">
        <f t="shared" si="8"/>
        <v>7</v>
      </c>
      <c r="G321" s="44">
        <f>SUM('Medição 01'!G321,'Medição 02'!G321,'Medição 03'!G321,'Medição 04'!G321,'Medição 05'!G321,'Medição 06'!G321,'Medição 07'!G321,'Medição 08'!G321,'Medição 09'!G321,'Medição 10'!G321,'Medição 11'!G321,'Medição 12'!G321)</f>
        <v>0</v>
      </c>
      <c r="H321" s="46">
        <f t="shared" si="9"/>
        <v>0</v>
      </c>
      <c r="I321" s="45">
        <f>G321*('Itens de Contrato'!F321+'Itens de Contrato'!G321)</f>
        <v>0</v>
      </c>
    </row>
    <row r="322" spans="1:9" x14ac:dyDescent="0.25">
      <c r="A322" s="22" t="str">
        <f>'Itens de Contrato'!A322</f>
        <v>Instalações Hidráulicas - AF Prumadas e Distribuição</v>
      </c>
      <c r="B322" s="22" t="str">
        <f>'Itens de Contrato'!B322</f>
        <v>3.3.60</v>
      </c>
      <c r="C322" s="68" t="str">
        <f>VLOOKUP(B322,'Itens de Contrato'!B$5:J$873,2,0)</f>
        <v>VÁLVULA ESFERA LATÃO/INOX, MONOBLOCO, ROSCA BSP Ф 2", FAB. DOCOL, MIPEL, DECA</v>
      </c>
      <c r="D322" s="41">
        <v>10</v>
      </c>
      <c r="E322" s="42">
        <f>D322*('Itens de Contrato'!F322+'Itens de Contrato'!G322)</f>
        <v>6762.5559166666799</v>
      </c>
      <c r="F322" s="44">
        <f t="shared" si="8"/>
        <v>10</v>
      </c>
      <c r="G322" s="44">
        <f>SUM('Medição 01'!G322,'Medição 02'!G322,'Medição 03'!G322,'Medição 04'!G322,'Medição 05'!G322,'Medição 06'!G322,'Medição 07'!G322,'Medição 08'!G322,'Medição 09'!G322,'Medição 10'!G322,'Medição 11'!G322,'Medição 12'!G322)</f>
        <v>0</v>
      </c>
      <c r="H322" s="46">
        <f t="shared" si="9"/>
        <v>0</v>
      </c>
      <c r="I322" s="45">
        <f>G322*('Itens de Contrato'!F322+'Itens de Contrato'!G322)</f>
        <v>0</v>
      </c>
    </row>
    <row r="323" spans="1:9" x14ac:dyDescent="0.25">
      <c r="A323" s="22" t="str">
        <f>'Itens de Contrato'!A323</f>
        <v>Instalações Hidráulicas - AF Prumadas e Distribuição</v>
      </c>
      <c r="B323" s="22" t="str">
        <f>'Itens de Contrato'!B323</f>
        <v>3.3.61</v>
      </c>
      <c r="C323" s="68" t="str">
        <f>VLOOKUP(B323,'Itens de Contrato'!B$5:J$873,2,0)</f>
        <v>VÁLVULA ESFERA LATÃO/INOX, MONOBLOCO, ROSCA BSP Ф 2.1/2", FAB. DOCOL, MIPEL, DECA</v>
      </c>
      <c r="D323" s="41">
        <v>6</v>
      </c>
      <c r="E323" s="42">
        <f>D323*('Itens de Contrato'!F323+'Itens de Contrato'!G323)</f>
        <v>10244.433880371922</v>
      </c>
      <c r="F323" s="44">
        <f t="shared" si="8"/>
        <v>6</v>
      </c>
      <c r="G323" s="44">
        <f>SUM('Medição 01'!G323,'Medição 02'!G323,'Medição 03'!G323,'Medição 04'!G323,'Medição 05'!G323,'Medição 06'!G323,'Medição 07'!G323,'Medição 08'!G323,'Medição 09'!G323,'Medição 10'!G323,'Medição 11'!G323,'Medição 12'!G323)</f>
        <v>0</v>
      </c>
      <c r="H323" s="46">
        <f t="shared" si="9"/>
        <v>0</v>
      </c>
      <c r="I323" s="45">
        <f>G323*('Itens de Contrato'!F323+'Itens de Contrato'!G323)</f>
        <v>0</v>
      </c>
    </row>
    <row r="324" spans="1:9" x14ac:dyDescent="0.25">
      <c r="A324" s="22" t="str">
        <f>'Itens de Contrato'!A324</f>
        <v>Instalações Hidráulicas - AF Prumadas e Distribuição</v>
      </c>
      <c r="B324" s="22" t="str">
        <f>'Itens de Contrato'!B324</f>
        <v>3.3.62</v>
      </c>
      <c r="C324" s="68" t="str">
        <f>VLOOKUP(B324,'Itens de Contrato'!B$5:J$873,2,0)</f>
        <v>VÁLVULA DE RETENÇÃO HORIZONTAL, NBR-15055, ROSCA BSP Ф 2", FAB. DOCOL, MIPEL, DECA</v>
      </c>
      <c r="D324" s="41">
        <v>2</v>
      </c>
      <c r="E324" s="42">
        <f>D324*('Itens de Contrato'!F324+'Itens de Contrato'!G324)</f>
        <v>2419.9890181129526</v>
      </c>
      <c r="F324" s="44">
        <f t="shared" si="8"/>
        <v>2</v>
      </c>
      <c r="G324" s="44">
        <f>SUM('Medição 01'!G324,'Medição 02'!G324,'Medição 03'!G324,'Medição 04'!G324,'Medição 05'!G324,'Medição 06'!G324,'Medição 07'!G324,'Medição 08'!G324,'Medição 09'!G324,'Medição 10'!G324,'Medição 11'!G324,'Medição 12'!G324)</f>
        <v>0</v>
      </c>
      <c r="H324" s="46">
        <f t="shared" si="9"/>
        <v>0</v>
      </c>
      <c r="I324" s="45">
        <f>G324*('Itens de Contrato'!F324+'Itens de Contrato'!G324)</f>
        <v>0</v>
      </c>
    </row>
    <row r="325" spans="1:9" ht="26.4" customHeight="1" x14ac:dyDescent="0.25">
      <c r="A325" s="22" t="str">
        <f>'Itens de Contrato'!A325</f>
        <v>Instalações Hidráulicas - AF Prumadas e Distribuição</v>
      </c>
      <c r="B325" s="22" t="str">
        <f>'Itens de Contrato'!B325</f>
        <v>3.3.63</v>
      </c>
      <c r="C325" s="68" t="str">
        <f>VLOOKUP(B325,'Itens de Contrato'!B$5:J$873,2,0)</f>
        <v>VENTOSA COMBINADA, TRÍPLICE FUNÇÃO, CORPO PLÁSTICO, ROSCA 1" (BSP), PN-16, MOD. C-30, FAB. BERMAD</v>
      </c>
      <c r="D325" s="41">
        <v>1</v>
      </c>
      <c r="E325" s="42">
        <f>D325*('Itens de Contrato'!F325+'Itens de Contrato'!G325)</f>
        <v>653.2014237689408</v>
      </c>
      <c r="F325" s="44">
        <f t="shared" si="8"/>
        <v>1</v>
      </c>
      <c r="G325" s="44">
        <f>SUM('Medição 01'!G325,'Medição 02'!G325,'Medição 03'!G325,'Medição 04'!G325,'Medição 05'!G325,'Medição 06'!G325,'Medição 07'!G325,'Medição 08'!G325,'Medição 09'!G325,'Medição 10'!G325,'Medição 11'!G325,'Medição 12'!G325)</f>
        <v>0</v>
      </c>
      <c r="H325" s="46">
        <f t="shared" si="9"/>
        <v>0</v>
      </c>
      <c r="I325" s="45">
        <f>G325*('Itens de Contrato'!F325+'Itens de Contrato'!G325)</f>
        <v>0</v>
      </c>
    </row>
    <row r="326" spans="1:9" ht="26.4" customHeight="1" x14ac:dyDescent="0.25">
      <c r="A326" s="22" t="str">
        <f>'Itens de Contrato'!A326</f>
        <v>Instalações Hidráulicas - AF Prumadas e Distribuição</v>
      </c>
      <c r="B326" s="22" t="str">
        <f>'Itens de Contrato'!B326</f>
        <v>3.3.64</v>
      </c>
      <c r="C326" s="68" t="str">
        <f>VLOOKUP(B326,'Itens de Contrato'!B$5:J$873,2,0)</f>
        <v>SISTEMA DE PRESSURIZAÇÃO AUTOMÁTICO POR INVERSOR DE FREQUENCIA, Q-8,45m³/h - Hman: 15,00mca, POT. 1,1kW/380V, MOD. HYDRO CMBE 10-24, FAB. GRUNDFOS ou TEXIUS</v>
      </c>
      <c r="D326" s="41">
        <v>1</v>
      </c>
      <c r="E326" s="42">
        <f>D326*('Itens de Contrato'!F326+'Itens de Contrato'!G326)</f>
        <v>47246.513078453951</v>
      </c>
      <c r="F326" s="44">
        <f t="shared" ref="F326:F389" si="10">D326-G326</f>
        <v>1</v>
      </c>
      <c r="G326" s="44">
        <f>SUM('Medição 01'!G326,'Medição 02'!G326,'Medição 03'!G326,'Medição 04'!G326,'Medição 05'!G326,'Medição 06'!G326,'Medição 07'!G326,'Medição 08'!G326,'Medição 09'!G326,'Medição 10'!G326,'Medição 11'!G326,'Medição 12'!G326)</f>
        <v>0</v>
      </c>
      <c r="H326" s="46">
        <f t="shared" ref="H326:H389" si="11">G326/D326</f>
        <v>0</v>
      </c>
      <c r="I326" s="45">
        <f>G326*('Itens de Contrato'!F326+'Itens de Contrato'!G326)</f>
        <v>0</v>
      </c>
    </row>
    <row r="327" spans="1:9" ht="26.4" customHeight="1" x14ac:dyDescent="0.25">
      <c r="A327" s="22" t="str">
        <f>'Itens de Contrato'!A327</f>
        <v>Instalações Hidráulicas - AF Prumadas e Distribuição</v>
      </c>
      <c r="B327" s="22" t="str">
        <f>'Itens de Contrato'!B327</f>
        <v>3.3.65</v>
      </c>
      <c r="C327" s="68" t="str">
        <f>VLOOKUP(B327,'Itens de Contrato'!B$5:J$873,2,0)</f>
        <v xml:space="preserve">PERFILADO EM CHAPA DE AÇO PERFURADO, CH#16 MSG, Ref.: MAX.PPR-GE, NBR-10476, DIM.38x38mm, FAB. MAXTIL,CARMEHIL     </v>
      </c>
      <c r="D327" s="41">
        <v>9</v>
      </c>
      <c r="E327" s="42">
        <f>D327*('Itens de Contrato'!F327+'Itens de Contrato'!G327)</f>
        <v>563.36003008264561</v>
      </c>
      <c r="F327" s="44">
        <f t="shared" si="10"/>
        <v>9</v>
      </c>
      <c r="G327" s="44">
        <f>SUM('Medição 01'!G327,'Medição 02'!G327,'Medição 03'!G327,'Medição 04'!G327,'Medição 05'!G327,'Medição 06'!G327,'Medição 07'!G327,'Medição 08'!G327,'Medição 09'!G327,'Medição 10'!G327,'Medição 11'!G327,'Medição 12'!G327)</f>
        <v>0</v>
      </c>
      <c r="H327" s="46">
        <f t="shared" si="11"/>
        <v>0</v>
      </c>
      <c r="I327" s="45">
        <f>G327*('Itens de Contrato'!F327+'Itens de Contrato'!G327)</f>
        <v>0</v>
      </c>
    </row>
    <row r="328" spans="1:9" x14ac:dyDescent="0.25">
      <c r="A328" s="22" t="str">
        <f>'Itens de Contrato'!A328</f>
        <v>Instalações Hidráulicas - AF Prumadas e Distribuição</v>
      </c>
      <c r="B328" s="22" t="str">
        <f>'Itens de Contrato'!B328</f>
        <v>3.3.66</v>
      </c>
      <c r="C328" s="68" t="str">
        <f>VLOOKUP(B328,'Itens de Contrato'!B$5:J$873,2,0)</f>
        <v>CHUMBADOR ROSCA INTERNA Ф1/4" x 31mm, Ref. MAX.ARS14, FAB. MAXTIL,CARMEHIL</v>
      </c>
      <c r="D328" s="41">
        <v>16</v>
      </c>
      <c r="E328" s="42">
        <f>D328*('Itens de Contrato'!F328+'Itens de Contrato'!G328)</f>
        <v>114.01333942148781</v>
      </c>
      <c r="F328" s="44">
        <f t="shared" si="10"/>
        <v>16</v>
      </c>
      <c r="G328" s="44">
        <f>SUM('Medição 01'!G328,'Medição 02'!G328,'Medição 03'!G328,'Medição 04'!G328,'Medição 05'!G328,'Medição 06'!G328,'Medição 07'!G328,'Medição 08'!G328,'Medição 09'!G328,'Medição 10'!G328,'Medição 11'!G328,'Medição 12'!G328)</f>
        <v>0</v>
      </c>
      <c r="H328" s="46">
        <f t="shared" si="11"/>
        <v>0</v>
      </c>
      <c r="I328" s="45">
        <f>G328*('Itens de Contrato'!F328+'Itens de Contrato'!G328)</f>
        <v>0</v>
      </c>
    </row>
    <row r="329" spans="1:9" x14ac:dyDescent="0.25">
      <c r="A329" s="22" t="str">
        <f>'Itens de Contrato'!A329</f>
        <v>Instalações Hidráulicas - AF Prumadas e Distribuição</v>
      </c>
      <c r="B329" s="22" t="str">
        <f>'Itens de Contrato'!B329</f>
        <v>3.3.67</v>
      </c>
      <c r="C329" s="68" t="str">
        <f>VLOOKUP(B329,'Itens de Contrato'!B$5:J$873,2,0)</f>
        <v>ADESIVO CPVC BISNAGA 75g, FAB. AMANCO, TIGRE</v>
      </c>
      <c r="D329" s="41">
        <v>25</v>
      </c>
      <c r="E329" s="42">
        <f>D329*('Itens de Contrato'!F329+'Itens de Contrato'!G329)</f>
        <v>1348.3195164428403</v>
      </c>
      <c r="F329" s="44">
        <f t="shared" si="10"/>
        <v>25</v>
      </c>
      <c r="G329" s="44">
        <f>SUM('Medição 01'!G329,'Medição 02'!G329,'Medição 03'!G329,'Medição 04'!G329,'Medição 05'!G329,'Medição 06'!G329,'Medição 07'!G329,'Medição 08'!G329,'Medição 09'!G329,'Medição 10'!G329,'Medição 11'!G329,'Medição 12'!G329)</f>
        <v>0</v>
      </c>
      <c r="H329" s="46">
        <f t="shared" si="11"/>
        <v>0</v>
      </c>
      <c r="I329" s="45">
        <f>G329*('Itens de Contrato'!F329+'Itens de Contrato'!G329)</f>
        <v>0</v>
      </c>
    </row>
    <row r="330" spans="1:9" x14ac:dyDescent="0.25">
      <c r="A330" s="22" t="str">
        <f>'Itens de Contrato'!A330</f>
        <v>Instalações Hidráulicas - AF Prumadas e Distribuição</v>
      </c>
      <c r="B330" s="22" t="str">
        <f>'Itens de Contrato'!B330</f>
        <v>3.3.68</v>
      </c>
      <c r="C330" s="68" t="str">
        <f>VLOOKUP(B330,'Itens de Contrato'!B$5:J$873,2,0)</f>
        <v>TIRO (PINO / FINCA-PINO) 30x20mm Ф 1/4" FAB.WALSYWA, HILT</v>
      </c>
      <c r="D330" s="41">
        <v>1060</v>
      </c>
      <c r="E330" s="42">
        <f>D330*('Itens de Contrato'!F330+'Itens de Contrato'!G330)</f>
        <v>4443.1669039256285</v>
      </c>
      <c r="F330" s="44">
        <f t="shared" si="10"/>
        <v>1060</v>
      </c>
      <c r="G330" s="44">
        <f>SUM('Medição 01'!G330,'Medição 02'!G330,'Medição 03'!G330,'Medição 04'!G330,'Medição 05'!G330,'Medição 06'!G330,'Medição 07'!G330,'Medição 08'!G330,'Medição 09'!G330,'Medição 10'!G330,'Medição 11'!G330,'Medição 12'!G330)</f>
        <v>0</v>
      </c>
      <c r="H330" s="46">
        <f t="shared" si="11"/>
        <v>0</v>
      </c>
      <c r="I330" s="45">
        <f>G330*('Itens de Contrato'!F330+'Itens de Contrato'!G330)</f>
        <v>0</v>
      </c>
    </row>
    <row r="331" spans="1:9" x14ac:dyDescent="0.25">
      <c r="A331" s="22" t="str">
        <f>'Itens de Contrato'!A331</f>
        <v>Instalações Hidráulicas - AF Prumadas e Distribuição</v>
      </c>
      <c r="B331" s="22" t="str">
        <f>'Itens de Contrato'!B331</f>
        <v>3.3.69</v>
      </c>
      <c r="C331" s="68" t="str">
        <f>VLOOKUP(B331,'Itens de Contrato'!B$5:J$873,2,0)</f>
        <v>BARRA CHATA DE ALUMINIO NATURAL 1/2" x 1/8", FAB. ALCOA, CBA</v>
      </c>
      <c r="D331" s="41">
        <v>585</v>
      </c>
      <c r="E331" s="42">
        <f>D331*('Itens de Contrato'!F331+'Itens de Contrato'!G331)</f>
        <v>7356.3753928202632</v>
      </c>
      <c r="F331" s="44">
        <f t="shared" si="10"/>
        <v>585</v>
      </c>
      <c r="G331" s="44">
        <f>SUM('Medição 01'!G331,'Medição 02'!G331,'Medição 03'!G331,'Medição 04'!G331,'Medição 05'!G331,'Medição 06'!G331,'Medição 07'!G331,'Medição 08'!G331,'Medição 09'!G331,'Medição 10'!G331,'Medição 11'!G331,'Medição 12'!G331)</f>
        <v>0</v>
      </c>
      <c r="H331" s="46">
        <f t="shared" si="11"/>
        <v>0</v>
      </c>
      <c r="I331" s="45">
        <f>G331*('Itens de Contrato'!F331+'Itens de Contrato'!G331)</f>
        <v>0</v>
      </c>
    </row>
    <row r="332" spans="1:9" x14ac:dyDescent="0.25">
      <c r="A332" s="22" t="str">
        <f>'Itens de Contrato'!A332</f>
        <v>Instalações Hidráulicas - AF Prumadas e Distribuição</v>
      </c>
      <c r="B332" s="22" t="str">
        <f>'Itens de Contrato'!B332</f>
        <v>3.3.70</v>
      </c>
      <c r="C332" s="68" t="str">
        <f>VLOOKUP(B332,'Itens de Contrato'!B$5:J$873,2,0)</f>
        <v>REBITE DE REPUXO "POP" P/ALUMINIO 3.2 x 08 x 1/8", FAB. ALCOA, CBA</v>
      </c>
      <c r="D332" s="41">
        <v>2120</v>
      </c>
      <c r="E332" s="42">
        <f>D332*('Itens de Contrato'!F332+'Itens de Contrato'!G332)</f>
        <v>296.21112692837528</v>
      </c>
      <c r="F332" s="44">
        <f t="shared" si="10"/>
        <v>2120</v>
      </c>
      <c r="G332" s="44">
        <f>SUM('Medição 01'!G332,'Medição 02'!G332,'Medição 03'!G332,'Medição 04'!G332,'Medição 05'!G332,'Medição 06'!G332,'Medição 07'!G332,'Medição 08'!G332,'Medição 09'!G332,'Medição 10'!G332,'Medição 11'!G332,'Medição 12'!G332)</f>
        <v>0</v>
      </c>
      <c r="H332" s="46">
        <f t="shared" si="11"/>
        <v>0</v>
      </c>
      <c r="I332" s="45">
        <f>G332*('Itens de Contrato'!F332+'Itens de Contrato'!G332)</f>
        <v>0</v>
      </c>
    </row>
    <row r="333" spans="1:9" x14ac:dyDescent="0.25">
      <c r="A333" s="22" t="str">
        <f>'Itens de Contrato'!A333</f>
        <v>Instalações Hidráulicas - AF Prumadas e Distribuição</v>
      </c>
      <c r="B333" s="22" t="str">
        <f>'Itens de Contrato'!B333</f>
        <v>3.3.71</v>
      </c>
      <c r="C333" s="68" t="str">
        <f>VLOOKUP(B333,'Itens de Contrato'!B$5:J$873,2,0)</f>
        <v>PORCA SEXTAVADA Ref.AF.PS E ARRUELA LISA Ref.AF.AL Ф 1/4", FAB. MAXTIL,CARMEHIL</v>
      </c>
      <c r="D333" s="41">
        <v>1060</v>
      </c>
      <c r="E333" s="42">
        <f>D333*('Itens de Contrato'!F333+'Itens de Contrato'!G333)</f>
        <v>414.69557769972545</v>
      </c>
      <c r="F333" s="44">
        <f t="shared" si="10"/>
        <v>1060</v>
      </c>
      <c r="G333" s="44">
        <f>SUM('Medição 01'!G333,'Medição 02'!G333,'Medição 03'!G333,'Medição 04'!G333,'Medição 05'!G333,'Medição 06'!G333,'Medição 07'!G333,'Medição 08'!G333,'Medição 09'!G333,'Medição 10'!G333,'Medição 11'!G333,'Medição 12'!G333)</f>
        <v>0</v>
      </c>
      <c r="H333" s="46">
        <f t="shared" si="11"/>
        <v>0</v>
      </c>
      <c r="I333" s="45">
        <f>G333*('Itens de Contrato'!F333+'Itens de Contrato'!G333)</f>
        <v>0</v>
      </c>
    </row>
    <row r="334" spans="1:9" ht="26.4" customHeight="1" x14ac:dyDescent="0.25">
      <c r="A334" s="22" t="str">
        <f>'Itens de Contrato'!A334</f>
        <v>Instalações Hidráulicas - AF Prumadas e Distribuição</v>
      </c>
      <c r="B334" s="22" t="str">
        <f>'Itens de Contrato'!B334</f>
        <v>3.3.72</v>
      </c>
      <c r="C334" s="68" t="str">
        <f>VLOOKUP(B334,'Itens de Contrato'!B$5:J$873,2,0)</f>
        <v>TANQUE DE POLIETILENO COM TAMPA ROSCA 600mm, CAPACIDADE 10.000 Litros, FAB. FORTLEV, BAKOFTEC</v>
      </c>
      <c r="D334" s="41">
        <v>6</v>
      </c>
      <c r="E334" s="42">
        <f>D334*('Itens de Contrato'!F334+'Itens de Contrato'!G334)</f>
        <v>176385.34275206647</v>
      </c>
      <c r="F334" s="44">
        <f t="shared" si="10"/>
        <v>6</v>
      </c>
      <c r="G334" s="44">
        <f>SUM('Medição 01'!G334,'Medição 02'!G334,'Medição 03'!G334,'Medição 04'!G334,'Medição 05'!G334,'Medição 06'!G334,'Medição 07'!G334,'Medição 08'!G334,'Medição 09'!G334,'Medição 10'!G334,'Medição 11'!G334,'Medição 12'!G334)</f>
        <v>0</v>
      </c>
      <c r="H334" s="46">
        <f t="shared" si="11"/>
        <v>0</v>
      </c>
      <c r="I334" s="45">
        <f>G334*('Itens de Contrato'!F334+'Itens de Contrato'!G334)</f>
        <v>0</v>
      </c>
    </row>
    <row r="335" spans="1:9" x14ac:dyDescent="0.25">
      <c r="A335" s="22" t="str">
        <f>'Itens de Contrato'!A335</f>
        <v>Instalações Hidráulicas - AQ Prumadas e Distribuição</v>
      </c>
      <c r="B335" s="22" t="str">
        <f>'Itens de Contrato'!B335</f>
        <v>3.4.1</v>
      </c>
      <c r="C335" s="68" t="str">
        <f>VLOOKUP(B335,'Itens de Contrato'!B$5:J$873,2,0)</f>
        <v>TUBO CPVC SOLDÁVEL PN 20, LINHA PREDIAL, NBR-15884-2, Ф 22mm x 3,0m, FAB. TIGRE, AMANCO</v>
      </c>
      <c r="D335" s="41">
        <v>91</v>
      </c>
      <c r="E335" s="42">
        <f>D335*('Itens de Contrato'!F335+'Itens de Contrato'!G335)</f>
        <v>14825.366902765179</v>
      </c>
      <c r="F335" s="44">
        <f t="shared" si="10"/>
        <v>91</v>
      </c>
      <c r="G335" s="44">
        <f>SUM('Medição 01'!G335,'Medição 02'!G335,'Medição 03'!G335,'Medição 04'!G335,'Medição 05'!G335,'Medição 06'!G335,'Medição 07'!G335,'Medição 08'!G335,'Medição 09'!G335,'Medição 10'!G335,'Medição 11'!G335,'Medição 12'!G335)</f>
        <v>0</v>
      </c>
      <c r="H335" s="46">
        <f t="shared" si="11"/>
        <v>0</v>
      </c>
      <c r="I335" s="45">
        <f>G335*('Itens de Contrato'!F335+'Itens de Contrato'!G335)</f>
        <v>0</v>
      </c>
    </row>
    <row r="336" spans="1:9" x14ac:dyDescent="0.25">
      <c r="A336" s="22" t="str">
        <f>'Itens de Contrato'!A336</f>
        <v>Instalações Hidráulicas - AQ Prumadas e Distribuição</v>
      </c>
      <c r="B336" s="22" t="str">
        <f>'Itens de Contrato'!B336</f>
        <v>3.4.2</v>
      </c>
      <c r="C336" s="68" t="str">
        <f>VLOOKUP(B336,'Itens de Contrato'!B$5:J$873,2,0)</f>
        <v>TUBO CPVC SOLDÁVEL PN 20, LINHA PREDIAL, NBR-15884-2, Ф 28mm x 3,0m, FAB. TIGRE, AMANCO</v>
      </c>
      <c r="D336" s="41">
        <v>234</v>
      </c>
      <c r="E336" s="42">
        <f>D336*('Itens de Contrato'!F336+'Itens de Contrato'!G336)</f>
        <v>64212.983428884421</v>
      </c>
      <c r="F336" s="44">
        <f t="shared" si="10"/>
        <v>234</v>
      </c>
      <c r="G336" s="44">
        <f>SUM('Medição 01'!G336,'Medição 02'!G336,'Medição 03'!G336,'Medição 04'!G336,'Medição 05'!G336,'Medição 06'!G336,'Medição 07'!G336,'Medição 08'!G336,'Medição 09'!G336,'Medição 10'!G336,'Medição 11'!G336,'Medição 12'!G336)</f>
        <v>0</v>
      </c>
      <c r="H336" s="46">
        <f t="shared" si="11"/>
        <v>0</v>
      </c>
      <c r="I336" s="45">
        <f>G336*('Itens de Contrato'!F336+'Itens de Contrato'!G336)</f>
        <v>0</v>
      </c>
    </row>
    <row r="337" spans="1:9" x14ac:dyDescent="0.25">
      <c r="A337" s="22" t="str">
        <f>'Itens de Contrato'!A337</f>
        <v>Instalações Hidráulicas - AQ Prumadas e Distribuição</v>
      </c>
      <c r="B337" s="22" t="str">
        <f>'Itens de Contrato'!B337</f>
        <v>3.4.3</v>
      </c>
      <c r="C337" s="68" t="str">
        <f>VLOOKUP(B337,'Itens de Contrato'!B$5:J$873,2,0)</f>
        <v>TUBO CPVC SOLDÁVEL PN 20, LINHA PREDIAL, NBR-15884-2, Ф 35mm x 3,0m, FAB. TIGRE, AMANCO</v>
      </c>
      <c r="D337" s="41">
        <v>91</v>
      </c>
      <c r="E337" s="42">
        <f>D337*('Itens de Contrato'!F337+'Itens de Contrato'!G337)</f>
        <v>29447.298239111635</v>
      </c>
      <c r="F337" s="44">
        <f t="shared" si="10"/>
        <v>91</v>
      </c>
      <c r="G337" s="44">
        <f>SUM('Medição 01'!G337,'Medição 02'!G337,'Medição 03'!G337,'Medição 04'!G337,'Medição 05'!G337,'Medição 06'!G337,'Medição 07'!G337,'Medição 08'!G337,'Medição 09'!G337,'Medição 10'!G337,'Medição 11'!G337,'Medição 12'!G337)</f>
        <v>0</v>
      </c>
      <c r="H337" s="46">
        <f t="shared" si="11"/>
        <v>0</v>
      </c>
      <c r="I337" s="45">
        <f>G337*('Itens de Contrato'!F337+'Itens de Contrato'!G337)</f>
        <v>0</v>
      </c>
    </row>
    <row r="338" spans="1:9" x14ac:dyDescent="0.25">
      <c r="A338" s="22" t="str">
        <f>'Itens de Contrato'!A338</f>
        <v>Instalações Hidráulicas - AQ Prumadas e Distribuição</v>
      </c>
      <c r="B338" s="22" t="str">
        <f>'Itens de Contrato'!B338</f>
        <v>3.4.4</v>
      </c>
      <c r="C338" s="68" t="str">
        <f>VLOOKUP(B338,'Itens de Contrato'!B$5:J$873,2,0)</f>
        <v>LUVA SIMPLES FF CPVC SOLDÁVEL, P/TUBO Ф 22mm, FAB.TIGRE, AMANCO</v>
      </c>
      <c r="D338" s="41">
        <v>91</v>
      </c>
      <c r="E338" s="42">
        <f>D338*('Itens de Contrato'!F338+'Itens de Contrato'!G338)</f>
        <v>628.27514566013417</v>
      </c>
      <c r="F338" s="44">
        <f t="shared" si="10"/>
        <v>91</v>
      </c>
      <c r="G338" s="44">
        <f>SUM('Medição 01'!G338,'Medição 02'!G338,'Medição 03'!G338,'Medição 04'!G338,'Medição 05'!G338,'Medição 06'!G338,'Medição 07'!G338,'Medição 08'!G338,'Medição 09'!G338,'Medição 10'!G338,'Medição 11'!G338,'Medição 12'!G338)</f>
        <v>0</v>
      </c>
      <c r="H338" s="46">
        <f t="shared" si="11"/>
        <v>0</v>
      </c>
      <c r="I338" s="45">
        <f>G338*('Itens de Contrato'!F338+'Itens de Contrato'!G338)</f>
        <v>0</v>
      </c>
    </row>
    <row r="339" spans="1:9" x14ac:dyDescent="0.25">
      <c r="A339" s="22" t="str">
        <f>'Itens de Contrato'!A339</f>
        <v>Instalações Hidráulicas - AQ Prumadas e Distribuição</v>
      </c>
      <c r="B339" s="22" t="str">
        <f>'Itens de Contrato'!B339</f>
        <v>3.4.5</v>
      </c>
      <c r="C339" s="68" t="str">
        <f>VLOOKUP(B339,'Itens de Contrato'!B$5:J$873,2,0)</f>
        <v>LUVA SIMPLES FF CPVC SOLDÁVEL, P/TUBO Ф 28mm, FAB.TIGRE, AMANCO</v>
      </c>
      <c r="D339" s="41">
        <v>234</v>
      </c>
      <c r="E339" s="42">
        <f>D339*('Itens de Contrato'!F339+'Itens de Contrato'!G339)</f>
        <v>3169.4665472451256</v>
      </c>
      <c r="F339" s="44">
        <f t="shared" si="10"/>
        <v>234</v>
      </c>
      <c r="G339" s="44">
        <f>SUM('Medição 01'!G339,'Medição 02'!G339,'Medição 03'!G339,'Medição 04'!G339,'Medição 05'!G339,'Medição 06'!G339,'Medição 07'!G339,'Medição 08'!G339,'Medição 09'!G339,'Medição 10'!G339,'Medição 11'!G339,'Medição 12'!G339)</f>
        <v>0</v>
      </c>
      <c r="H339" s="46">
        <f t="shared" si="11"/>
        <v>0</v>
      </c>
      <c r="I339" s="45">
        <f>G339*('Itens de Contrato'!F339+'Itens de Contrato'!G339)</f>
        <v>0</v>
      </c>
    </row>
    <row r="340" spans="1:9" x14ac:dyDescent="0.25">
      <c r="A340" s="22" t="str">
        <f>'Itens de Contrato'!A340</f>
        <v>Instalações Hidráulicas - AQ Prumadas e Distribuição</v>
      </c>
      <c r="B340" s="22" t="str">
        <f>'Itens de Contrato'!B340</f>
        <v>3.4.6</v>
      </c>
      <c r="C340" s="68" t="str">
        <f>VLOOKUP(B340,'Itens de Contrato'!B$5:J$873,2,0)</f>
        <v>LUVA SIMPLES FF CPVC SOLDÁVEL, P/TUBO Ф 35mm, FAB.TIGRE, AMANCO</v>
      </c>
      <c r="D340" s="41">
        <v>91</v>
      </c>
      <c r="E340" s="42">
        <f>D340*('Itens de Contrato'!F340+'Itens de Contrato'!G340)</f>
        <v>3870.3667370055587</v>
      </c>
      <c r="F340" s="44">
        <f t="shared" si="10"/>
        <v>91</v>
      </c>
      <c r="G340" s="44">
        <f>SUM('Medição 01'!G340,'Medição 02'!G340,'Medição 03'!G340,'Medição 04'!G340,'Medição 05'!G340,'Medição 06'!G340,'Medição 07'!G340,'Medição 08'!G340,'Medição 09'!G340,'Medição 10'!G340,'Medição 11'!G340,'Medição 12'!G340)</f>
        <v>0</v>
      </c>
      <c r="H340" s="46">
        <f t="shared" si="11"/>
        <v>0</v>
      </c>
      <c r="I340" s="45">
        <f>G340*('Itens de Contrato'!F340+'Itens de Contrato'!G340)</f>
        <v>0</v>
      </c>
    </row>
    <row r="341" spans="1:9" x14ac:dyDescent="0.25">
      <c r="A341" s="22" t="str">
        <f>'Itens de Contrato'!A341</f>
        <v>Instalações Hidráulicas - AQ Prumadas e Distribuição</v>
      </c>
      <c r="B341" s="22" t="str">
        <f>'Itens de Contrato'!B341</f>
        <v>3.4.7</v>
      </c>
      <c r="C341" s="68" t="str">
        <f>VLOOKUP(B341,'Itens de Contrato'!B$5:J$873,2,0)</f>
        <v>JOELHO 90o FF CPVC SOLDÁVEL, P/TUBO Ф 28mm, FAB.TIGRE, AMANCO</v>
      </c>
      <c r="D341" s="41">
        <v>52</v>
      </c>
      <c r="E341" s="42">
        <f>D341*('Itens de Contrato'!F341+'Itens de Contrato'!G341)</f>
        <v>1322.3311817217657</v>
      </c>
      <c r="F341" s="44">
        <f t="shared" si="10"/>
        <v>52</v>
      </c>
      <c r="G341" s="44">
        <f>SUM('Medição 01'!G341,'Medição 02'!G341,'Medição 03'!G341,'Medição 04'!G341,'Medição 05'!G341,'Medição 06'!G341,'Medição 07'!G341,'Medição 08'!G341,'Medição 09'!G341,'Medição 10'!G341,'Medição 11'!G341,'Medição 12'!G341)</f>
        <v>0</v>
      </c>
      <c r="H341" s="46">
        <f t="shared" si="11"/>
        <v>0</v>
      </c>
      <c r="I341" s="45">
        <f>G341*('Itens de Contrato'!F341+'Itens de Contrato'!G341)</f>
        <v>0</v>
      </c>
    </row>
    <row r="342" spans="1:9" x14ac:dyDescent="0.25">
      <c r="A342" s="22" t="str">
        <f>'Itens de Contrato'!A342</f>
        <v>Instalações Hidráulicas - AQ Prumadas e Distribuição</v>
      </c>
      <c r="B342" s="22" t="str">
        <f>'Itens de Contrato'!B342</f>
        <v>3.4.8</v>
      </c>
      <c r="C342" s="68" t="str">
        <f>VLOOKUP(B342,'Itens de Contrato'!B$5:J$873,2,0)</f>
        <v>JOELHO 90o FF CPVC SOLDÁVEL, P/TUBO Ф 35mm, FAB.TIGRE, AMANCO</v>
      </c>
      <c r="D342" s="41">
        <v>52</v>
      </c>
      <c r="E342" s="42">
        <f>D342*('Itens de Contrato'!F342+'Itens de Contrato'!G342)</f>
        <v>2249.4161201157076</v>
      </c>
      <c r="F342" s="44">
        <f t="shared" si="10"/>
        <v>52</v>
      </c>
      <c r="G342" s="44">
        <f>SUM('Medição 01'!G342,'Medição 02'!G342,'Medição 03'!G342,'Medição 04'!G342,'Medição 05'!G342,'Medição 06'!G342,'Medição 07'!G342,'Medição 08'!G342,'Medição 09'!G342,'Medição 10'!G342,'Medição 11'!G342,'Medição 12'!G342)</f>
        <v>0</v>
      </c>
      <c r="H342" s="46">
        <f t="shared" si="11"/>
        <v>0</v>
      </c>
      <c r="I342" s="45">
        <f>G342*('Itens de Contrato'!F342+'Itens de Contrato'!G342)</f>
        <v>0</v>
      </c>
    </row>
    <row r="343" spans="1:9" x14ac:dyDescent="0.25">
      <c r="A343" s="22" t="str">
        <f>'Itens de Contrato'!A343</f>
        <v>Instalações Hidráulicas - AQ Prumadas e Distribuição</v>
      </c>
      <c r="B343" s="22" t="str">
        <f>'Itens de Contrato'!B343</f>
        <v>3.4.9</v>
      </c>
      <c r="C343" s="68" t="str">
        <f>VLOOKUP(B343,'Itens de Contrato'!B$5:J$873,2,0)</f>
        <v>JOELHO 45o FF CPVC SOLDÁVEL, P/TUBO Ф 22mm, FAB.TIGRE, AMANCO</v>
      </c>
      <c r="D343" s="41">
        <v>26</v>
      </c>
      <c r="E343" s="42">
        <f>D343*('Itens de Contrato'!F343+'Itens de Contrato'!G343)</f>
        <v>592.1428093973841</v>
      </c>
      <c r="F343" s="44">
        <f t="shared" si="10"/>
        <v>26</v>
      </c>
      <c r="G343" s="44">
        <f>SUM('Medição 01'!G343,'Medição 02'!G343,'Medição 03'!G343,'Medição 04'!G343,'Medição 05'!G343,'Medição 06'!G343,'Medição 07'!G343,'Medição 08'!G343,'Medição 09'!G343,'Medição 10'!G343,'Medição 11'!G343,'Medição 12'!G343)</f>
        <v>0</v>
      </c>
      <c r="H343" s="46">
        <f t="shared" si="11"/>
        <v>0</v>
      </c>
      <c r="I343" s="45">
        <f>G343*('Itens de Contrato'!F343+'Itens de Contrato'!G343)</f>
        <v>0</v>
      </c>
    </row>
    <row r="344" spans="1:9" x14ac:dyDescent="0.25">
      <c r="A344" s="22" t="str">
        <f>'Itens de Contrato'!A344</f>
        <v>Instalações Hidráulicas - AQ Prumadas e Distribuição</v>
      </c>
      <c r="B344" s="22" t="str">
        <f>'Itens de Contrato'!B344</f>
        <v>3.4.10</v>
      </c>
      <c r="C344" s="68" t="str">
        <f>VLOOKUP(B344,'Itens de Contrato'!B$5:J$873,2,0)</f>
        <v>TE RED FFF CPVC SOLDÁVEL, P/TUBO Ф 28x22mm, FAB.TIGRE, AMANCO</v>
      </c>
      <c r="D344" s="41">
        <v>52</v>
      </c>
      <c r="E344" s="42">
        <f>D344*('Itens de Contrato'!F344+'Itens de Contrato'!G344)</f>
        <v>1918.1067690909124</v>
      </c>
      <c r="F344" s="44">
        <f t="shared" si="10"/>
        <v>52</v>
      </c>
      <c r="G344" s="44">
        <f>SUM('Medição 01'!G344,'Medição 02'!G344,'Medição 03'!G344,'Medição 04'!G344,'Medição 05'!G344,'Medição 06'!G344,'Medição 07'!G344,'Medição 08'!G344,'Medição 09'!G344,'Medição 10'!G344,'Medição 11'!G344,'Medição 12'!G344)</f>
        <v>0</v>
      </c>
      <c r="H344" s="46">
        <f t="shared" si="11"/>
        <v>0</v>
      </c>
      <c r="I344" s="45">
        <f>G344*('Itens de Contrato'!F344+'Itens de Contrato'!G344)</f>
        <v>0</v>
      </c>
    </row>
    <row r="345" spans="1:9" x14ac:dyDescent="0.25">
      <c r="A345" s="22" t="str">
        <f>'Itens de Contrato'!A345</f>
        <v>Instalações Hidráulicas - AQ Prumadas e Distribuição</v>
      </c>
      <c r="B345" s="22" t="str">
        <f>'Itens de Contrato'!B345</f>
        <v>3.4.11</v>
      </c>
      <c r="C345" s="68" t="str">
        <f>VLOOKUP(B345,'Itens de Contrato'!B$5:J$873,2,0)</f>
        <v>TE RED FFF CPVC SOLDÁVEL, P/TUBO Ф 35x22mm, FAB.TIGRE, AMANCO</v>
      </c>
      <c r="D345" s="41">
        <v>26</v>
      </c>
      <c r="E345" s="42">
        <f>D345*('Itens de Contrato'!F345+'Itens de Contrato'!G345)</f>
        <v>2356.9463480798945</v>
      </c>
      <c r="F345" s="44">
        <f t="shared" si="10"/>
        <v>26</v>
      </c>
      <c r="G345" s="44">
        <f>SUM('Medição 01'!G345,'Medição 02'!G345,'Medição 03'!G345,'Medição 04'!G345,'Medição 05'!G345,'Medição 06'!G345,'Medição 07'!G345,'Medição 08'!G345,'Medição 09'!G345,'Medição 10'!G345,'Medição 11'!G345,'Medição 12'!G345)</f>
        <v>0</v>
      </c>
      <c r="H345" s="46">
        <f t="shared" si="11"/>
        <v>0</v>
      </c>
      <c r="I345" s="45">
        <f>G345*('Itens de Contrato'!F345+'Itens de Contrato'!G345)</f>
        <v>0</v>
      </c>
    </row>
    <row r="346" spans="1:9" x14ac:dyDescent="0.25">
      <c r="A346" s="22" t="str">
        <f>'Itens de Contrato'!A346</f>
        <v>Instalações Hidráulicas - AQ Prumadas e Distribuição</v>
      </c>
      <c r="B346" s="22" t="str">
        <f>'Itens de Contrato'!B346</f>
        <v>3.4.12</v>
      </c>
      <c r="C346" s="68" t="str">
        <f>VLOOKUP(B346,'Itens de Contrato'!B$5:J$873,2,0)</f>
        <v>BUCHA REDUÇÃO MF CPVC SOLDÁVEL, P/TUBO Ф 28x22mm, FAB.TIGRE, AMANCO</v>
      </c>
      <c r="D346" s="41">
        <v>52</v>
      </c>
      <c r="E346" s="42">
        <f>D346*('Itens de Contrato'!F346+'Itens de Contrato'!G346)</f>
        <v>709.11826008815569</v>
      </c>
      <c r="F346" s="44">
        <f t="shared" si="10"/>
        <v>52</v>
      </c>
      <c r="G346" s="44">
        <f>SUM('Medição 01'!G346,'Medição 02'!G346,'Medição 03'!G346,'Medição 04'!G346,'Medição 05'!G346,'Medição 06'!G346,'Medição 07'!G346,'Medição 08'!G346,'Medição 09'!G346,'Medição 10'!G346,'Medição 11'!G346,'Medição 12'!G346)</f>
        <v>0</v>
      </c>
      <c r="H346" s="46">
        <f t="shared" si="11"/>
        <v>0</v>
      </c>
      <c r="I346" s="45">
        <f>G346*('Itens de Contrato'!F346+'Itens de Contrato'!G346)</f>
        <v>0</v>
      </c>
    </row>
    <row r="347" spans="1:9" x14ac:dyDescent="0.25">
      <c r="A347" s="22" t="str">
        <f>'Itens de Contrato'!A347</f>
        <v>Instalações Hidráulicas - AQ Prumadas e Distribuição</v>
      </c>
      <c r="B347" s="22" t="str">
        <f>'Itens de Contrato'!B347</f>
        <v>3.4.13</v>
      </c>
      <c r="C347" s="68" t="str">
        <f>VLOOKUP(B347,'Itens de Contrato'!B$5:J$873,2,0)</f>
        <v>BUCHA REDUÇÃO MF CPVC SOLDÁVEL, P/TUBO Ф 35x28mm, FAB.TIGRE, AMANCO</v>
      </c>
      <c r="D347" s="41">
        <v>26</v>
      </c>
      <c r="E347" s="42">
        <f>D347*('Itens de Contrato'!F347+'Itens de Contrato'!G347)</f>
        <v>1907.2084351756239</v>
      </c>
      <c r="F347" s="44">
        <f t="shared" si="10"/>
        <v>26</v>
      </c>
      <c r="G347" s="44">
        <f>SUM('Medição 01'!G347,'Medição 02'!G347,'Medição 03'!G347,'Medição 04'!G347,'Medição 05'!G347,'Medição 06'!G347,'Medição 07'!G347,'Medição 08'!G347,'Medição 09'!G347,'Medição 10'!G347,'Medição 11'!G347,'Medição 12'!G347)</f>
        <v>0</v>
      </c>
      <c r="H347" s="46">
        <f t="shared" si="11"/>
        <v>0</v>
      </c>
      <c r="I347" s="45">
        <f>G347*('Itens de Contrato'!F347+'Itens de Contrato'!G347)</f>
        <v>0</v>
      </c>
    </row>
    <row r="348" spans="1:9" x14ac:dyDescent="0.25">
      <c r="A348" s="22" t="str">
        <f>'Itens de Contrato'!A348</f>
        <v>Instalações Hidráulicas - AQ Prumadas e Distribuição</v>
      </c>
      <c r="B348" s="22" t="str">
        <f>'Itens de Contrato'!B348</f>
        <v>3.4.14</v>
      </c>
      <c r="C348" s="68" t="str">
        <f>VLOOKUP(B348,'Itens de Contrato'!B$5:J$873,2,0)</f>
        <v>TIRO (PINO / FINCA-PINO) 30x20mm Ф 1/4" FAB.WALSYWA, HILT</v>
      </c>
      <c r="D348" s="41">
        <v>975</v>
      </c>
      <c r="E348" s="42">
        <f>D348*('Itens de Contrato'!F348+'Itens de Contrato'!G348)</f>
        <v>4086.8752182334788</v>
      </c>
      <c r="F348" s="44">
        <f t="shared" si="10"/>
        <v>975</v>
      </c>
      <c r="G348" s="44">
        <f>SUM('Medição 01'!G348,'Medição 02'!G348,'Medição 03'!G348,'Medição 04'!G348,'Medição 05'!G348,'Medição 06'!G348,'Medição 07'!G348,'Medição 08'!G348,'Medição 09'!G348,'Medição 10'!G348,'Medição 11'!G348,'Medição 12'!G348)</f>
        <v>0</v>
      </c>
      <c r="H348" s="46">
        <f t="shared" si="11"/>
        <v>0</v>
      </c>
      <c r="I348" s="45">
        <f>G348*('Itens de Contrato'!F348+'Itens de Contrato'!G348)</f>
        <v>0</v>
      </c>
    </row>
    <row r="349" spans="1:9" x14ac:dyDescent="0.25">
      <c r="A349" s="22" t="str">
        <f>'Itens de Contrato'!A349</f>
        <v>Instalações Hidráulicas - AQ Prumadas e Distribuição</v>
      </c>
      <c r="B349" s="22" t="str">
        <f>'Itens de Contrato'!B349</f>
        <v>3.4.15</v>
      </c>
      <c r="C349" s="68" t="str">
        <f>VLOOKUP(B349,'Itens de Contrato'!B$5:J$873,2,0)</f>
        <v>BARRA CHATA DE ALUMINIO NATURAL 1/2" x 1/8", FAB. ALCOA, CBA</v>
      </c>
      <c r="D349" s="41">
        <v>546</v>
      </c>
      <c r="E349" s="42">
        <f>D349*('Itens de Contrato'!F349+'Itens de Contrato'!G349)</f>
        <v>6865.9503666322453</v>
      </c>
      <c r="F349" s="44">
        <f t="shared" si="10"/>
        <v>546</v>
      </c>
      <c r="G349" s="44">
        <f>SUM('Medição 01'!G349,'Medição 02'!G349,'Medição 03'!G349,'Medição 04'!G349,'Medição 05'!G349,'Medição 06'!G349,'Medição 07'!G349,'Medição 08'!G349,'Medição 09'!G349,'Medição 10'!G349,'Medição 11'!G349,'Medição 12'!G349)</f>
        <v>0</v>
      </c>
      <c r="H349" s="46">
        <f t="shared" si="11"/>
        <v>0</v>
      </c>
      <c r="I349" s="45">
        <f>G349*('Itens de Contrato'!F349+'Itens de Contrato'!G349)</f>
        <v>0</v>
      </c>
    </row>
    <row r="350" spans="1:9" x14ac:dyDescent="0.25">
      <c r="A350" s="22" t="str">
        <f>'Itens de Contrato'!A350</f>
        <v>Instalações Hidráulicas - AQ Prumadas e Distribuição</v>
      </c>
      <c r="B350" s="22" t="str">
        <f>'Itens de Contrato'!B350</f>
        <v>3.4.16</v>
      </c>
      <c r="C350" s="68" t="str">
        <f>VLOOKUP(B350,'Itens de Contrato'!B$5:J$873,2,0)</f>
        <v>REBITE DE REPUXO "POP" P/ALUMINIO 3.2 x 08 x 1/8", FAB. ALCOA, CBA</v>
      </c>
      <c r="D350" s="41">
        <v>1950</v>
      </c>
      <c r="E350" s="42">
        <f>D350*('Itens de Contrato'!F350+'Itens de Contrato'!G350)</f>
        <v>272.45834788223198</v>
      </c>
      <c r="F350" s="44">
        <f t="shared" si="10"/>
        <v>1950</v>
      </c>
      <c r="G350" s="44">
        <f>SUM('Medição 01'!G350,'Medição 02'!G350,'Medição 03'!G350,'Medição 04'!G350,'Medição 05'!G350,'Medição 06'!G350,'Medição 07'!G350,'Medição 08'!G350,'Medição 09'!G350,'Medição 10'!G350,'Medição 11'!G350,'Medição 12'!G350)</f>
        <v>0</v>
      </c>
      <c r="H350" s="46">
        <f t="shared" si="11"/>
        <v>0</v>
      </c>
      <c r="I350" s="45">
        <f>G350*('Itens de Contrato'!F350+'Itens de Contrato'!G350)</f>
        <v>0</v>
      </c>
    </row>
    <row r="351" spans="1:9" x14ac:dyDescent="0.25">
      <c r="A351" s="22" t="str">
        <f>'Itens de Contrato'!A351</f>
        <v>Instalações Hidráulicas - AQ Prumadas e Distribuição</v>
      </c>
      <c r="B351" s="22" t="str">
        <f>'Itens de Contrato'!B351</f>
        <v>3.4.17</v>
      </c>
      <c r="C351" s="68" t="str">
        <f>VLOOKUP(B351,'Itens de Contrato'!B$5:J$873,2,0)</f>
        <v>PORCA SEXTAVADA Ref.AF.PS E ARRUELA LISA Ref.AF.AL Ф 1/4", FAB. MAXTIL,CARMEHIL</v>
      </c>
      <c r="D351" s="41">
        <v>975</v>
      </c>
      <c r="E351" s="42">
        <f>D351*('Itens de Contrato'!F351+'Itens de Contrato'!G351)</f>
        <v>381.4416870351248</v>
      </c>
      <c r="F351" s="44">
        <f t="shared" si="10"/>
        <v>975</v>
      </c>
      <c r="G351" s="44">
        <f>SUM('Medição 01'!G351,'Medição 02'!G351,'Medição 03'!G351,'Medição 04'!G351,'Medição 05'!G351,'Medição 06'!G351,'Medição 07'!G351,'Medição 08'!G351,'Medição 09'!G351,'Medição 10'!G351,'Medição 11'!G351,'Medição 12'!G351)</f>
        <v>0</v>
      </c>
      <c r="H351" s="46">
        <f t="shared" si="11"/>
        <v>0</v>
      </c>
      <c r="I351" s="45">
        <f>G351*('Itens de Contrato'!F351+'Itens de Contrato'!G351)</f>
        <v>0</v>
      </c>
    </row>
    <row r="352" spans="1:9" x14ac:dyDescent="0.25">
      <c r="A352" s="22" t="str">
        <f>'Itens de Contrato'!A352</f>
        <v>Instalações Hidráulicas - Estação redutora de pressão</v>
      </c>
      <c r="B352" s="22" t="str">
        <f>'Itens de Contrato'!B352</f>
        <v>3.5.1</v>
      </c>
      <c r="C352" s="68" t="str">
        <f>VLOOKUP(B352,'Itens de Contrato'!B$5:J$873,2,0)</f>
        <v>TUBO CPVC SOLDÁVEL PN 20, LINHA PREDIAL, NBR-15884-2, Ф 54mm x 3,0m, FAB. TIGRE, AMANCO</v>
      </c>
      <c r="D352" s="41">
        <v>2</v>
      </c>
      <c r="E352" s="42">
        <f>D352*('Itens de Contrato'!F352+'Itens de Contrato'!G352)</f>
        <v>1495.5067136357661</v>
      </c>
      <c r="F352" s="44">
        <f t="shared" si="10"/>
        <v>2</v>
      </c>
      <c r="G352" s="44">
        <f>SUM('Medição 01'!G352,'Medição 02'!G352,'Medição 03'!G352,'Medição 04'!G352,'Medição 05'!G352,'Medição 06'!G352,'Medição 07'!G352,'Medição 08'!G352,'Medição 09'!G352,'Medição 10'!G352,'Medição 11'!G352,'Medição 12'!G352)</f>
        <v>0</v>
      </c>
      <c r="H352" s="46">
        <f t="shared" si="11"/>
        <v>0</v>
      </c>
      <c r="I352" s="45">
        <f>G352*('Itens de Contrato'!F352+'Itens de Contrato'!G352)</f>
        <v>0</v>
      </c>
    </row>
    <row r="353" spans="1:9" x14ac:dyDescent="0.25">
      <c r="A353" s="22" t="str">
        <f>'Itens de Contrato'!A353</f>
        <v>Instalações Hidráulicas - Estação redutora de pressão</v>
      </c>
      <c r="B353" s="22" t="str">
        <f>'Itens de Contrato'!B353</f>
        <v>3.5.2</v>
      </c>
      <c r="C353" s="68" t="str">
        <f>VLOOKUP(B353,'Itens de Contrato'!B$5:J$873,2,0)</f>
        <v>JOELHO 90o FF CPVC SOLDÁVEL, P/TUBO Ф 28mm, FAB.TIGRE, AMANCO</v>
      </c>
      <c r="D353" s="41">
        <v>6</v>
      </c>
      <c r="E353" s="42">
        <f>D353*('Itens de Contrato'!F353+'Itens de Contrato'!G353)</f>
        <v>152.57667481404988</v>
      </c>
      <c r="F353" s="44">
        <f t="shared" si="10"/>
        <v>6</v>
      </c>
      <c r="G353" s="44">
        <f>SUM('Medição 01'!G353,'Medição 02'!G353,'Medição 03'!G353,'Medição 04'!G353,'Medição 05'!G353,'Medição 06'!G353,'Medição 07'!G353,'Medição 08'!G353,'Medição 09'!G353,'Medição 10'!G353,'Medição 11'!G353,'Medição 12'!G353)</f>
        <v>0</v>
      </c>
      <c r="H353" s="46">
        <f t="shared" si="11"/>
        <v>0</v>
      </c>
      <c r="I353" s="45">
        <f>G353*('Itens de Contrato'!F353+'Itens de Contrato'!G353)</f>
        <v>0</v>
      </c>
    </row>
    <row r="354" spans="1:9" x14ac:dyDescent="0.25">
      <c r="A354" s="22" t="str">
        <f>'Itens de Contrato'!A354</f>
        <v>Instalações Hidráulicas - Estação redutora de pressão</v>
      </c>
      <c r="B354" s="22" t="str">
        <f>'Itens de Contrato'!B354</f>
        <v>3.5.3</v>
      </c>
      <c r="C354" s="68" t="str">
        <f>VLOOKUP(B354,'Itens de Contrato'!B$5:J$873,2,0)</f>
        <v>JOELHO 90o FF CPVC SOLDÁVEL, P/TUBO Ф 42mm, FAB.TIGRE, AMANCO</v>
      </c>
      <c r="D354" s="41">
        <v>1</v>
      </c>
      <c r="E354" s="42">
        <f>D354*('Itens de Contrato'!F354+'Itens de Contrato'!G354)</f>
        <v>67.485836936983603</v>
      </c>
      <c r="F354" s="44">
        <f t="shared" si="10"/>
        <v>1</v>
      </c>
      <c r="G354" s="44">
        <f>SUM('Medição 01'!G354,'Medição 02'!G354,'Medição 03'!G354,'Medição 04'!G354,'Medição 05'!G354,'Medição 06'!G354,'Medição 07'!G354,'Medição 08'!G354,'Medição 09'!G354,'Medição 10'!G354,'Medição 11'!G354,'Medição 12'!G354)</f>
        <v>0</v>
      </c>
      <c r="H354" s="46">
        <f t="shared" si="11"/>
        <v>0</v>
      </c>
      <c r="I354" s="45">
        <f>G354*('Itens de Contrato'!F354+'Itens de Contrato'!G354)</f>
        <v>0</v>
      </c>
    </row>
    <row r="355" spans="1:9" x14ac:dyDescent="0.25">
      <c r="A355" s="22" t="str">
        <f>'Itens de Contrato'!A355</f>
        <v>Instalações Hidráulicas - Estação redutora de pressão</v>
      </c>
      <c r="B355" s="22" t="str">
        <f>'Itens de Contrato'!B355</f>
        <v>3.5.4</v>
      </c>
      <c r="C355" s="68" t="str">
        <f>VLOOKUP(B355,'Itens de Contrato'!B$5:J$873,2,0)</f>
        <v>JOELHO 90o FF CPVC SOLDÁVEL, P/TUBO Ф 54mm, FAB.TIGRE, AMANCO</v>
      </c>
      <c r="D355" s="41">
        <v>11</v>
      </c>
      <c r="E355" s="42">
        <f>D355*('Itens de Contrato'!F355+'Itens de Contrato'!G355)</f>
        <v>1656.8261995833366</v>
      </c>
      <c r="F355" s="44">
        <f t="shared" si="10"/>
        <v>11</v>
      </c>
      <c r="G355" s="44">
        <f>SUM('Medição 01'!G355,'Medição 02'!G355,'Medição 03'!G355,'Medição 04'!G355,'Medição 05'!G355,'Medição 06'!G355,'Medição 07'!G355,'Medição 08'!G355,'Medição 09'!G355,'Medição 10'!G355,'Medição 11'!G355,'Medição 12'!G355)</f>
        <v>0</v>
      </c>
      <c r="H355" s="46">
        <f t="shared" si="11"/>
        <v>0</v>
      </c>
      <c r="I355" s="45">
        <f>G355*('Itens de Contrato'!F355+'Itens de Contrato'!G355)</f>
        <v>0</v>
      </c>
    </row>
    <row r="356" spans="1:9" x14ac:dyDescent="0.25">
      <c r="A356" s="22" t="str">
        <f>'Itens de Contrato'!A356</f>
        <v>Instalações Hidráulicas - Estação redutora de pressão</v>
      </c>
      <c r="B356" s="22" t="str">
        <f>'Itens de Contrato'!B356</f>
        <v>3.5.5</v>
      </c>
      <c r="C356" s="68" t="str">
        <f>VLOOKUP(B356,'Itens de Contrato'!B$5:J$873,2,0)</f>
        <v>TE 90o FFF CPVC SOLDÁVEL, P/TUBO Ф 42mm, FAB.TIGRE, AMANCO</v>
      </c>
      <c r="D356" s="41">
        <v>1</v>
      </c>
      <c r="E356" s="42">
        <f>D356*('Itens de Contrato'!F356+'Itens de Contrato'!G356)</f>
        <v>111.09839837694511</v>
      </c>
      <c r="F356" s="44">
        <f t="shared" si="10"/>
        <v>1</v>
      </c>
      <c r="G356" s="44">
        <f>SUM('Medição 01'!G356,'Medição 02'!G356,'Medição 03'!G356,'Medição 04'!G356,'Medição 05'!G356,'Medição 06'!G356,'Medição 07'!G356,'Medição 08'!G356,'Medição 09'!G356,'Medição 10'!G356,'Medição 11'!G356,'Medição 12'!G356)</f>
        <v>0</v>
      </c>
      <c r="H356" s="46">
        <f t="shared" si="11"/>
        <v>0</v>
      </c>
      <c r="I356" s="45">
        <f>G356*('Itens de Contrato'!F356+'Itens de Contrato'!G356)</f>
        <v>0</v>
      </c>
    </row>
    <row r="357" spans="1:9" x14ac:dyDescent="0.25">
      <c r="A357" s="22" t="str">
        <f>'Itens de Contrato'!A357</f>
        <v>Instalações Hidráulicas - Estação redutora de pressão</v>
      </c>
      <c r="B357" s="22" t="str">
        <f>'Itens de Contrato'!B357</f>
        <v>3.5.6</v>
      </c>
      <c r="C357" s="68" t="str">
        <f>VLOOKUP(B357,'Itens de Contrato'!B$5:J$873,2,0)</f>
        <v>TE 90o FFF CPVC SOLDÁVEL, P/TUBO Ф 54mm, FAB.TIGRE, AMANCO</v>
      </c>
      <c r="D357" s="41">
        <v>16</v>
      </c>
      <c r="E357" s="42">
        <f>D357*('Itens de Contrato'!F357+'Itens de Contrato'!G357)</f>
        <v>2893.196241603785</v>
      </c>
      <c r="F357" s="44">
        <f t="shared" si="10"/>
        <v>16</v>
      </c>
      <c r="G357" s="44">
        <f>SUM('Medição 01'!G357,'Medição 02'!G357,'Medição 03'!G357,'Medição 04'!G357,'Medição 05'!G357,'Medição 06'!G357,'Medição 07'!G357,'Medição 08'!G357,'Medição 09'!G357,'Medição 10'!G357,'Medição 11'!G357,'Medição 12'!G357)</f>
        <v>0</v>
      </c>
      <c r="H357" s="46">
        <f t="shared" si="11"/>
        <v>0</v>
      </c>
      <c r="I357" s="45">
        <f>G357*('Itens de Contrato'!F357+'Itens de Contrato'!G357)</f>
        <v>0</v>
      </c>
    </row>
    <row r="358" spans="1:9" x14ac:dyDescent="0.25">
      <c r="A358" s="22" t="str">
        <f>'Itens de Contrato'!A358</f>
        <v>Instalações Hidráulicas - Estação redutora de pressão</v>
      </c>
      <c r="B358" s="22" t="str">
        <f>'Itens de Contrato'!B358</f>
        <v>3.5.7</v>
      </c>
      <c r="C358" s="68" t="str">
        <f>VLOOKUP(B358,'Itens de Contrato'!B$5:J$873,2,0)</f>
        <v>BUCHA REDUÇÃO MF CPVC SOLDÁVEL, P/TUBO Ф 35x28mm, FAB.TIGRE, AMANCO</v>
      </c>
      <c r="D358" s="41">
        <v>2</v>
      </c>
      <c r="E358" s="42">
        <f>D358*('Itens de Contrato'!F358+'Itens de Contrato'!G358)</f>
        <v>146.70834116735568</v>
      </c>
      <c r="F358" s="44">
        <f t="shared" si="10"/>
        <v>2</v>
      </c>
      <c r="G358" s="44">
        <f>SUM('Medição 01'!G358,'Medição 02'!G358,'Medição 03'!G358,'Medição 04'!G358,'Medição 05'!G358,'Medição 06'!G358,'Medição 07'!G358,'Medição 08'!G358,'Medição 09'!G358,'Medição 10'!G358,'Medição 11'!G358,'Medição 12'!G358)</f>
        <v>0</v>
      </c>
      <c r="H358" s="46">
        <f t="shared" si="11"/>
        <v>0</v>
      </c>
      <c r="I358" s="45">
        <f>G358*('Itens de Contrato'!F358+'Itens de Contrato'!G358)</f>
        <v>0</v>
      </c>
    </row>
    <row r="359" spans="1:9" x14ac:dyDescent="0.25">
      <c r="A359" s="22" t="str">
        <f>'Itens de Contrato'!A359</f>
        <v>Instalações Hidráulicas - Estação redutora de pressão</v>
      </c>
      <c r="B359" s="22" t="str">
        <f>'Itens de Contrato'!B359</f>
        <v>3.5.8</v>
      </c>
      <c r="C359" s="68" t="str">
        <f>VLOOKUP(B359,'Itens de Contrato'!B$5:J$873,2,0)</f>
        <v>BUCHA REDUÇÃO MF CPVC SOLDÁVEL, P/TUBO Ф 35x22mm, FAB.TIGRE, AMANCO</v>
      </c>
      <c r="D359" s="41">
        <v>4</v>
      </c>
      <c r="E359" s="42">
        <f>D359*('Itens de Contrato'!F359+'Itens de Contrato'!G359)</f>
        <v>175.15578713085432</v>
      </c>
      <c r="F359" s="44">
        <f t="shared" si="10"/>
        <v>4</v>
      </c>
      <c r="G359" s="44">
        <f>SUM('Medição 01'!G359,'Medição 02'!G359,'Medição 03'!G359,'Medição 04'!G359,'Medição 05'!G359,'Medição 06'!G359,'Medição 07'!G359,'Medição 08'!G359,'Medição 09'!G359,'Medição 10'!G359,'Medição 11'!G359,'Medição 12'!G359)</f>
        <v>0</v>
      </c>
      <c r="H359" s="46">
        <f t="shared" si="11"/>
        <v>0</v>
      </c>
      <c r="I359" s="45">
        <f>G359*('Itens de Contrato'!F359+'Itens de Contrato'!G359)</f>
        <v>0</v>
      </c>
    </row>
    <row r="360" spans="1:9" x14ac:dyDescent="0.25">
      <c r="A360" s="22" t="str">
        <f>'Itens de Contrato'!A360</f>
        <v>Instalações Hidráulicas - Estação redutora de pressão</v>
      </c>
      <c r="B360" s="22" t="str">
        <f>'Itens de Contrato'!B360</f>
        <v>3.5.9</v>
      </c>
      <c r="C360" s="68" t="str">
        <f>VLOOKUP(B360,'Itens de Contrato'!B$5:J$873,2,0)</f>
        <v>BUCHA REDUÇÃO MF CPVC SOLDÁVEL, P/TUBO Ф 42x28mm, FAB.TIGRE, AMANCO</v>
      </c>
      <c r="D360" s="41">
        <v>1</v>
      </c>
      <c r="E360" s="42">
        <f>D360*('Itens de Contrato'!F360+'Itens de Contrato'!G360)</f>
        <v>108.45239468009666</v>
      </c>
      <c r="F360" s="44">
        <f t="shared" si="10"/>
        <v>1</v>
      </c>
      <c r="G360" s="44">
        <f>SUM('Medição 01'!G360,'Medição 02'!G360,'Medição 03'!G360,'Medição 04'!G360,'Medição 05'!G360,'Medição 06'!G360,'Medição 07'!G360,'Medição 08'!G360,'Medição 09'!G360,'Medição 10'!G360,'Medição 11'!G360,'Medição 12'!G360)</f>
        <v>0</v>
      </c>
      <c r="H360" s="46">
        <f t="shared" si="11"/>
        <v>0</v>
      </c>
      <c r="I360" s="45">
        <f>G360*('Itens de Contrato'!F360+'Itens de Contrato'!G360)</f>
        <v>0</v>
      </c>
    </row>
    <row r="361" spans="1:9" x14ac:dyDescent="0.25">
      <c r="A361" s="22" t="str">
        <f>'Itens de Contrato'!A361</f>
        <v>Instalações Hidráulicas - Estação redutora de pressão</v>
      </c>
      <c r="B361" s="22" t="str">
        <f>'Itens de Contrato'!B361</f>
        <v>3.5.10</v>
      </c>
      <c r="C361" s="68" t="str">
        <f>VLOOKUP(B361,'Itens de Contrato'!B$5:J$873,2,0)</f>
        <v>BUCHA REDUÇÃO MF CPVC SOLDÁVEL, P/TUBO Ф 54x35mm, FAB.TIGRE, AMANCO</v>
      </c>
      <c r="D361" s="41">
        <v>4</v>
      </c>
      <c r="E361" s="42">
        <f>D361*('Itens de Contrato'!F361+'Itens de Contrato'!G361)</f>
        <v>540.10265017406709</v>
      </c>
      <c r="F361" s="44">
        <f t="shared" si="10"/>
        <v>4</v>
      </c>
      <c r="G361" s="44">
        <f>SUM('Medição 01'!G361,'Medição 02'!G361,'Medição 03'!G361,'Medição 04'!G361,'Medição 05'!G361,'Medição 06'!G361,'Medição 07'!G361,'Medição 08'!G361,'Medição 09'!G361,'Medição 10'!G361,'Medição 11'!G361,'Medição 12'!G361)</f>
        <v>0</v>
      </c>
      <c r="H361" s="46">
        <f t="shared" si="11"/>
        <v>0</v>
      </c>
      <c r="I361" s="45">
        <f>G361*('Itens de Contrato'!F361+'Itens de Contrato'!G361)</f>
        <v>0</v>
      </c>
    </row>
    <row r="362" spans="1:9" x14ac:dyDescent="0.25">
      <c r="A362" s="22" t="str">
        <f>'Itens de Contrato'!A362</f>
        <v>Instalações Hidráulicas - Estação redutora de pressão</v>
      </c>
      <c r="B362" s="22" t="str">
        <f>'Itens de Contrato'!B362</f>
        <v>3.5.11</v>
      </c>
      <c r="C362" s="68" t="str">
        <f>VLOOKUP(B362,'Itens de Contrato'!B$5:J$873,2,0)</f>
        <v>BUCHA REDUÇÃO MF CPVC SOLDÁVEL, P/TUBO Ф 54x42mm, FAB.TIGRE, AMANCO</v>
      </c>
      <c r="D362" s="41">
        <v>1</v>
      </c>
      <c r="E362" s="42">
        <f>D362*('Itens de Contrato'!F362+'Itens de Contrato'!G362)</f>
        <v>106.565921023806</v>
      </c>
      <c r="F362" s="44">
        <f t="shared" si="10"/>
        <v>1</v>
      </c>
      <c r="G362" s="44">
        <f>SUM('Medição 01'!G362,'Medição 02'!G362,'Medição 03'!G362,'Medição 04'!G362,'Medição 05'!G362,'Medição 06'!G362,'Medição 07'!G362,'Medição 08'!G362,'Medição 09'!G362,'Medição 10'!G362,'Medição 11'!G362,'Medição 12'!G362)</f>
        <v>0</v>
      </c>
      <c r="H362" s="46">
        <f t="shared" si="11"/>
        <v>0</v>
      </c>
      <c r="I362" s="45">
        <f>G362*('Itens de Contrato'!F362+'Itens de Contrato'!G362)</f>
        <v>0</v>
      </c>
    </row>
    <row r="363" spans="1:9" x14ac:dyDescent="0.25">
      <c r="A363" s="22" t="str">
        <f>'Itens de Contrato'!A363</f>
        <v>Instalações Hidráulicas - Estação redutora de pressão</v>
      </c>
      <c r="B363" s="22" t="str">
        <f>'Itens de Contrato'!B363</f>
        <v>3.5.12</v>
      </c>
      <c r="C363" s="68" t="str">
        <f>VLOOKUP(B363,'Itens de Contrato'!B$5:J$873,2,0)</f>
        <v>BUCHA REDUÇÃO MF CPVC SOLDÁVEL, P/TUBO Ф 54x35mm, FAB.TIGRE, AMANCO</v>
      </c>
      <c r="D363" s="41">
        <v>2</v>
      </c>
      <c r="E363" s="42">
        <f>D363*('Itens de Contrato'!F363+'Itens de Contrato'!G363)</f>
        <v>270.05132508703355</v>
      </c>
      <c r="F363" s="44">
        <f t="shared" si="10"/>
        <v>2</v>
      </c>
      <c r="G363" s="44">
        <f>SUM('Medição 01'!G363,'Medição 02'!G363,'Medição 03'!G363,'Medição 04'!G363,'Medição 05'!G363,'Medição 06'!G363,'Medição 07'!G363,'Medição 08'!G363,'Medição 09'!G363,'Medição 10'!G363,'Medição 11'!G363,'Medição 12'!G363)</f>
        <v>0</v>
      </c>
      <c r="H363" s="46">
        <f t="shared" si="11"/>
        <v>0</v>
      </c>
      <c r="I363" s="45">
        <f>G363*('Itens de Contrato'!F363+'Itens de Contrato'!G363)</f>
        <v>0</v>
      </c>
    </row>
    <row r="364" spans="1:9" x14ac:dyDescent="0.25">
      <c r="A364" s="22" t="str">
        <f>'Itens de Contrato'!A364</f>
        <v>Instalações Hidráulicas - Estação redutora de pressão</v>
      </c>
      <c r="B364" s="22" t="str">
        <f>'Itens de Contrato'!B364</f>
        <v>3.5.13</v>
      </c>
      <c r="C364" s="68" t="str">
        <f>VLOOKUP(B364,'Itens de Contrato'!B$5:J$873,2,0)</f>
        <v>CONECTOR DE TRANSIÇÃO CPVC SOLDÁVEL, ROSCA MACHO Ф 28mm x 1", FAB.TIGRE, AMANCO</v>
      </c>
      <c r="D364" s="41">
        <v>8</v>
      </c>
      <c r="E364" s="42">
        <f>D364*('Itens de Contrato'!F364+'Itens de Contrato'!G364)</f>
        <v>1044.0045001928397</v>
      </c>
      <c r="F364" s="44">
        <f t="shared" si="10"/>
        <v>8</v>
      </c>
      <c r="G364" s="44">
        <f>SUM('Medição 01'!G364,'Medição 02'!G364,'Medição 03'!G364,'Medição 04'!G364,'Medição 05'!G364,'Medição 06'!G364,'Medição 07'!G364,'Medição 08'!G364,'Medição 09'!G364,'Medição 10'!G364,'Medição 11'!G364,'Medição 12'!G364)</f>
        <v>0</v>
      </c>
      <c r="H364" s="46">
        <f t="shared" si="11"/>
        <v>0</v>
      </c>
      <c r="I364" s="45">
        <f>G364*('Itens de Contrato'!F364+'Itens de Contrato'!G364)</f>
        <v>0</v>
      </c>
    </row>
    <row r="365" spans="1:9" ht="26.4" customHeight="1" x14ac:dyDescent="0.25">
      <c r="A365" s="22" t="str">
        <f>'Itens de Contrato'!A365</f>
        <v>Instalações Hidráulicas - Estação redutora de pressão</v>
      </c>
      <c r="B365" s="22" t="str">
        <f>'Itens de Contrato'!B365</f>
        <v>3.5.14</v>
      </c>
      <c r="C365" s="68" t="str">
        <f>VLOOKUP(B365,'Itens de Contrato'!B$5:J$873,2,0)</f>
        <v>CONECTOR DE TRANSIÇÃO CPVC SOLDÁVEL, ROSCA MACHO Ф 42mm x 1.1/2", FAB.TIGRE, AMANCO</v>
      </c>
      <c r="D365" s="41">
        <v>2</v>
      </c>
      <c r="E365" s="42">
        <f>D365*('Itens de Contrato'!F365+'Itens de Contrato'!G365)</f>
        <v>1122.2489488154295</v>
      </c>
      <c r="F365" s="44">
        <f t="shared" si="10"/>
        <v>2</v>
      </c>
      <c r="G365" s="44">
        <f>SUM('Medição 01'!G365,'Medição 02'!G365,'Medição 03'!G365,'Medição 04'!G365,'Medição 05'!G365,'Medição 06'!G365,'Medição 07'!G365,'Medição 08'!G365,'Medição 09'!G365,'Medição 10'!G365,'Medição 11'!G365,'Medição 12'!G365)</f>
        <v>0</v>
      </c>
      <c r="H365" s="46">
        <f t="shared" si="11"/>
        <v>0</v>
      </c>
      <c r="I365" s="45">
        <f>G365*('Itens de Contrato'!F365+'Itens de Contrato'!G365)</f>
        <v>0</v>
      </c>
    </row>
    <row r="366" spans="1:9" x14ac:dyDescent="0.25">
      <c r="A366" s="22" t="str">
        <f>'Itens de Contrato'!A366</f>
        <v>Instalações Hidráulicas - Estação redutora de pressão</v>
      </c>
      <c r="B366" s="22" t="str">
        <f>'Itens de Contrato'!B366</f>
        <v>3.5.15</v>
      </c>
      <c r="C366" s="68" t="str">
        <f>VLOOKUP(B366,'Itens de Contrato'!B$5:J$873,2,0)</f>
        <v>CONECTOR DE TRANSIÇÃO CPVC SOLDÁVEL, ROSCA MACHO Ф 54mm x 2", FAB.TIGRE, AMANCO</v>
      </c>
      <c r="D366" s="41">
        <v>16</v>
      </c>
      <c r="E366" s="42">
        <f>D366*('Itens de Contrato'!F366+'Itens de Contrato'!G366)</f>
        <v>8926.5738100000199</v>
      </c>
      <c r="F366" s="44">
        <f t="shared" si="10"/>
        <v>16</v>
      </c>
      <c r="G366" s="44">
        <f>SUM('Medição 01'!G366,'Medição 02'!G366,'Medição 03'!G366,'Medição 04'!G366,'Medição 05'!G366,'Medição 06'!G366,'Medição 07'!G366,'Medição 08'!G366,'Medição 09'!G366,'Medição 10'!G366,'Medição 11'!G366,'Medição 12'!G366)</f>
        <v>0</v>
      </c>
      <c r="H366" s="46">
        <f t="shared" si="11"/>
        <v>0</v>
      </c>
      <c r="I366" s="45">
        <f>G366*('Itens de Contrato'!F366+'Itens de Contrato'!G366)</f>
        <v>0</v>
      </c>
    </row>
    <row r="367" spans="1:9" x14ac:dyDescent="0.25">
      <c r="A367" s="22" t="str">
        <f>'Itens de Contrato'!A367</f>
        <v>Instalações Hidráulicas - Estação redutora de pressão</v>
      </c>
      <c r="B367" s="22" t="str">
        <f>'Itens de Contrato'!B367</f>
        <v>3.5.16</v>
      </c>
      <c r="C367" s="68" t="str">
        <f>VLOOKUP(B367,'Itens de Contrato'!B$5:J$873,2,0)</f>
        <v>UNIÃO FF CPVC SOLDÁVEL, P/TUBO Ф 28mm, FAB.TIGRE, AMANCO</v>
      </c>
      <c r="D367" s="41">
        <v>4</v>
      </c>
      <c r="E367" s="42">
        <f>D367*('Itens de Contrato'!F367+'Itens de Contrato'!G367)</f>
        <v>288.38668206611629</v>
      </c>
      <c r="F367" s="44">
        <f t="shared" si="10"/>
        <v>4</v>
      </c>
      <c r="G367" s="44">
        <f>SUM('Medição 01'!G367,'Medição 02'!G367,'Medição 03'!G367,'Medição 04'!G367,'Medição 05'!G367,'Medição 06'!G367,'Medição 07'!G367,'Medição 08'!G367,'Medição 09'!G367,'Medição 10'!G367,'Medição 11'!G367,'Medição 12'!G367)</f>
        <v>0</v>
      </c>
      <c r="H367" s="46">
        <f t="shared" si="11"/>
        <v>0</v>
      </c>
      <c r="I367" s="45">
        <f>G367*('Itens de Contrato'!F367+'Itens de Contrato'!G367)</f>
        <v>0</v>
      </c>
    </row>
    <row r="368" spans="1:9" x14ac:dyDescent="0.25">
      <c r="A368" s="22" t="str">
        <f>'Itens de Contrato'!A368</f>
        <v>Instalações Hidráulicas - Estação redutora de pressão</v>
      </c>
      <c r="B368" s="22" t="str">
        <f>'Itens de Contrato'!B368</f>
        <v>3.5.17</v>
      </c>
      <c r="C368" s="68" t="str">
        <f>VLOOKUP(B368,'Itens de Contrato'!B$5:J$873,2,0)</f>
        <v>UNIÃO FF CPVC SOLDÁVEL, P/TUBO Ф 42mm, FAB.TIGRE, AMANCO</v>
      </c>
      <c r="D368" s="41">
        <v>2</v>
      </c>
      <c r="E368" s="42">
        <f>D368*('Itens de Contrato'!F368+'Itens de Contrato'!G368)</f>
        <v>327.50890637741117</v>
      </c>
      <c r="F368" s="44">
        <f t="shared" si="10"/>
        <v>2</v>
      </c>
      <c r="G368" s="44">
        <f>SUM('Medição 01'!G368,'Medição 02'!G368,'Medição 03'!G368,'Medição 04'!G368,'Medição 05'!G368,'Medição 06'!G368,'Medição 07'!G368,'Medição 08'!G368,'Medição 09'!G368,'Medição 10'!G368,'Medição 11'!G368,'Medição 12'!G368)</f>
        <v>0</v>
      </c>
      <c r="H368" s="46">
        <f t="shared" si="11"/>
        <v>0</v>
      </c>
      <c r="I368" s="45">
        <f>G368*('Itens de Contrato'!F368+'Itens de Contrato'!G368)</f>
        <v>0</v>
      </c>
    </row>
    <row r="369" spans="1:9" x14ac:dyDescent="0.25">
      <c r="A369" s="22" t="str">
        <f>'Itens de Contrato'!A369</f>
        <v>Instalações Hidráulicas - Estação redutora de pressão</v>
      </c>
      <c r="B369" s="22" t="str">
        <f>'Itens de Contrato'!B369</f>
        <v>3.5.18</v>
      </c>
      <c r="C369" s="68" t="str">
        <f>VLOOKUP(B369,'Itens de Contrato'!B$5:J$873,2,0)</f>
        <v>UNIÃO FF CPVC SOLDÁVEL, P/TUBO Ф 54mm, FAB.TIGRE, AMANCO</v>
      </c>
      <c r="D369" s="41">
        <v>16</v>
      </c>
      <c r="E369" s="42">
        <f>D369*('Itens de Contrato'!F369+'Itens de Contrato'!G369)</f>
        <v>5638.0714121763203</v>
      </c>
      <c r="F369" s="44">
        <f t="shared" si="10"/>
        <v>16</v>
      </c>
      <c r="G369" s="44">
        <f>SUM('Medição 01'!G369,'Medição 02'!G369,'Medição 03'!G369,'Medição 04'!G369,'Medição 05'!G369,'Medição 06'!G369,'Medição 07'!G369,'Medição 08'!G369,'Medição 09'!G369,'Medição 10'!G369,'Medição 11'!G369,'Medição 12'!G369)</f>
        <v>0</v>
      </c>
      <c r="H369" s="46">
        <f t="shared" si="11"/>
        <v>0</v>
      </c>
      <c r="I369" s="45">
        <f>G369*('Itens de Contrato'!F369+'Itens de Contrato'!G369)</f>
        <v>0</v>
      </c>
    </row>
    <row r="370" spans="1:9" x14ac:dyDescent="0.25">
      <c r="A370" s="22" t="str">
        <f>'Itens de Contrato'!A370</f>
        <v>Instalações Hidráulicas - Estação redutora de pressão</v>
      </c>
      <c r="B370" s="22" t="str">
        <f>'Itens de Contrato'!B370</f>
        <v>3.5.19</v>
      </c>
      <c r="C370" s="68" t="str">
        <f>VLOOKUP(B370,'Itens de Contrato'!B$5:J$873,2,0)</f>
        <v>VÁLVULA ESFERA LATÃO/INOX, MONOBLOCO, ROSCA BSP Ф 1", FAB. DOCOL, MIPEL, DECA</v>
      </c>
      <c r="D370" s="41">
        <v>4</v>
      </c>
      <c r="E370" s="42">
        <f>D370*('Itens de Contrato'!F370+'Itens de Contrato'!G370)</f>
        <v>1106.6000590909116</v>
      </c>
      <c r="F370" s="44">
        <f t="shared" si="10"/>
        <v>4</v>
      </c>
      <c r="G370" s="44">
        <f>SUM('Medição 01'!G370,'Medição 02'!G370,'Medição 03'!G370,'Medição 04'!G370,'Medição 05'!G370,'Medição 06'!G370,'Medição 07'!G370,'Medição 08'!G370,'Medição 09'!G370,'Medição 10'!G370,'Medição 11'!G370,'Medição 12'!G370)</f>
        <v>0</v>
      </c>
      <c r="H370" s="46">
        <f t="shared" si="11"/>
        <v>0</v>
      </c>
      <c r="I370" s="45">
        <f>G370*('Itens de Contrato'!F370+'Itens de Contrato'!G370)</f>
        <v>0</v>
      </c>
    </row>
    <row r="371" spans="1:9" x14ac:dyDescent="0.25">
      <c r="A371" s="22" t="str">
        <f>'Itens de Contrato'!A371</f>
        <v>Instalações Hidráulicas - Estação redutora de pressão</v>
      </c>
      <c r="B371" s="22" t="str">
        <f>'Itens de Contrato'!B371</f>
        <v>3.5.20</v>
      </c>
      <c r="C371" s="68" t="str">
        <f>VLOOKUP(B371,'Itens de Contrato'!B$5:J$873,2,0)</f>
        <v>VÁLVULA ESFERA LATÃO/INOX, MONOBLOCO, ROSCA BSP Ф 1.1/2", FAB. DOCOL, MIPEL, DECA</v>
      </c>
      <c r="D371" s="41">
        <v>1</v>
      </c>
      <c r="E371" s="42">
        <f>D371*('Itens de Contrato'!F371+'Itens de Contrato'!G371)</f>
        <v>438.7278012052351</v>
      </c>
      <c r="F371" s="44">
        <f t="shared" si="10"/>
        <v>1</v>
      </c>
      <c r="G371" s="44">
        <f>SUM('Medição 01'!G371,'Medição 02'!G371,'Medição 03'!G371,'Medição 04'!G371,'Medição 05'!G371,'Medição 06'!G371,'Medição 07'!G371,'Medição 08'!G371,'Medição 09'!G371,'Medição 10'!G371,'Medição 11'!G371,'Medição 12'!G371)</f>
        <v>0</v>
      </c>
      <c r="H371" s="46">
        <f t="shared" si="11"/>
        <v>0</v>
      </c>
      <c r="I371" s="45">
        <f>G371*('Itens de Contrato'!F371+'Itens de Contrato'!G371)</f>
        <v>0</v>
      </c>
    </row>
    <row r="372" spans="1:9" x14ac:dyDescent="0.25">
      <c r="A372" s="22" t="str">
        <f>'Itens de Contrato'!A372</f>
        <v>Instalações Hidráulicas - Estação redutora de pressão</v>
      </c>
      <c r="B372" s="22" t="str">
        <f>'Itens de Contrato'!B372</f>
        <v>3.5.21</v>
      </c>
      <c r="C372" s="68" t="str">
        <f>VLOOKUP(B372,'Itens de Contrato'!B$5:J$873,2,0)</f>
        <v>VÁLVULA ESFERA LATÃO/INOX, MONOBLOCO, ROSCA BSP Ф 2", FAB. DOCOL, MIPEL, DECA</v>
      </c>
      <c r="D372" s="41">
        <v>16</v>
      </c>
      <c r="E372" s="42">
        <f>D372*('Itens de Contrato'!F372+'Itens de Contrato'!G372)</f>
        <v>10820.089466666688</v>
      </c>
      <c r="F372" s="44">
        <f t="shared" si="10"/>
        <v>16</v>
      </c>
      <c r="G372" s="44">
        <f>SUM('Medição 01'!G372,'Medição 02'!G372,'Medição 03'!G372,'Medição 04'!G372,'Medição 05'!G372,'Medição 06'!G372,'Medição 07'!G372,'Medição 08'!G372,'Medição 09'!G372,'Medição 10'!G372,'Medição 11'!G372,'Medição 12'!G372)</f>
        <v>0</v>
      </c>
      <c r="H372" s="46">
        <f t="shared" si="11"/>
        <v>0</v>
      </c>
      <c r="I372" s="45">
        <f>G372*('Itens de Contrato'!F372+'Itens de Contrato'!G372)</f>
        <v>0</v>
      </c>
    </row>
    <row r="373" spans="1:9" ht="26.4" x14ac:dyDescent="0.25">
      <c r="A373" s="22" t="str">
        <f>'Itens de Contrato'!A373</f>
        <v>Instalações Hidráulicas - Estação redutora de pressão</v>
      </c>
      <c r="B373" s="22" t="str">
        <f>'Itens de Contrato'!B373</f>
        <v>3.5.22</v>
      </c>
      <c r="C373" s="68" t="str">
        <f>VLOOKUP(B373,'Itens de Contrato'!B$5:J$873,2,0)</f>
        <v>FILTRO "Y" DE LATÃO, ROSCA Ф 2" (BSP) C/TELA AÇO INOX, PN-16, FAB. BUGATTI, NIAGARA, MIPEL</v>
      </c>
      <c r="D373" s="41">
        <v>6</v>
      </c>
      <c r="E373" s="42">
        <f>D373*('Itens de Contrato'!F373+'Itens de Contrato'!G373)</f>
        <v>6874.3337004132381</v>
      </c>
      <c r="F373" s="44">
        <f t="shared" si="10"/>
        <v>6</v>
      </c>
      <c r="G373" s="44">
        <f>SUM('Medição 01'!G373,'Medição 02'!G373,'Medição 03'!G373,'Medição 04'!G373,'Medição 05'!G373,'Medição 06'!G373,'Medição 07'!G373,'Medição 08'!G373,'Medição 09'!G373,'Medição 10'!G373,'Medição 11'!G373,'Medição 12'!G373)</f>
        <v>0</v>
      </c>
      <c r="H373" s="46">
        <f t="shared" si="11"/>
        <v>0</v>
      </c>
      <c r="I373" s="45">
        <f>G373*('Itens de Contrato'!F373+'Itens de Contrato'!G373)</f>
        <v>0</v>
      </c>
    </row>
    <row r="374" spans="1:9" ht="26.4" customHeight="1" x14ac:dyDescent="0.25">
      <c r="A374" s="22" t="str">
        <f>'Itens de Contrato'!A374</f>
        <v>Instalações Hidráulicas - Estação redutora de pressão</v>
      </c>
      <c r="B374" s="22" t="str">
        <f>'Itens de Contrato'!B374</f>
        <v>3.5.23</v>
      </c>
      <c r="C374" s="68" t="str">
        <f>VLOOKUP(B374,'Itens de Contrato'!B$5:J$873,2,0)</f>
        <v xml:space="preserve">VÁLVULA REDUTORA DE PRESSÃO PILOTADA Ф 2" MOD. R420, PE-48,50mca / PS-29,00mca, FAB. BERMAD, REDUTECH </v>
      </c>
      <c r="D374" s="41">
        <v>4</v>
      </c>
      <c r="E374" s="42">
        <f>D374*('Itens de Contrato'!F374+'Itens de Contrato'!G374)</f>
        <v>32393.201729752131</v>
      </c>
      <c r="F374" s="44">
        <f t="shared" si="10"/>
        <v>4</v>
      </c>
      <c r="G374" s="44">
        <f>SUM('Medição 01'!G374,'Medição 02'!G374,'Medição 03'!G374,'Medição 04'!G374,'Medição 05'!G374,'Medição 06'!G374,'Medição 07'!G374,'Medição 08'!G374,'Medição 09'!G374,'Medição 10'!G374,'Medição 11'!G374,'Medição 12'!G374)</f>
        <v>0</v>
      </c>
      <c r="H374" s="46">
        <f t="shared" si="11"/>
        <v>0</v>
      </c>
      <c r="I374" s="45">
        <f>G374*('Itens de Contrato'!F374+'Itens de Contrato'!G374)</f>
        <v>0</v>
      </c>
    </row>
    <row r="375" spans="1:9" x14ac:dyDescent="0.25">
      <c r="A375" s="22" t="str">
        <f>'Itens de Contrato'!A375</f>
        <v>Instalações Hidráulicas - Estação redutora de pressão</v>
      </c>
      <c r="B375" s="22" t="str">
        <f>'Itens de Contrato'!B375</f>
        <v>3.5.24</v>
      </c>
      <c r="C375" s="68" t="str">
        <f>VLOOKUP(B375,'Itens de Contrato'!B$5:J$873,2,0)</f>
        <v>VÁLVULA DE ALÍVIO E SEGURANÇA PILOTADA Ф 2" MOD. R430, Palivio=35,00mca, FAB. BERMAD</v>
      </c>
      <c r="D375" s="41">
        <v>2</v>
      </c>
      <c r="E375" s="42">
        <f>D375*('Itens de Contrato'!F375+'Itens de Contrato'!G375)</f>
        <v>24423.445748622638</v>
      </c>
      <c r="F375" s="44">
        <f t="shared" si="10"/>
        <v>2</v>
      </c>
      <c r="G375" s="44">
        <f>SUM('Medição 01'!G375,'Medição 02'!G375,'Medição 03'!G375,'Medição 04'!G375,'Medição 05'!G375,'Medição 06'!G375,'Medição 07'!G375,'Medição 08'!G375,'Medição 09'!G375,'Medição 10'!G375,'Medição 11'!G375,'Medição 12'!G375)</f>
        <v>0</v>
      </c>
      <c r="H375" s="46">
        <f t="shared" si="11"/>
        <v>0</v>
      </c>
      <c r="I375" s="45">
        <f>G375*('Itens de Contrato'!F375+'Itens de Contrato'!G375)</f>
        <v>0</v>
      </c>
    </row>
    <row r="376" spans="1:9" ht="26.4" customHeight="1" x14ac:dyDescent="0.25">
      <c r="A376" s="22" t="str">
        <f>'Itens de Contrato'!A376</f>
        <v>Instalações Hidráulicas - Estação redutora de pressão</v>
      </c>
      <c r="B376" s="22" t="str">
        <f>'Itens de Contrato'!B376</f>
        <v>3.5.25</v>
      </c>
      <c r="C376" s="68" t="str">
        <f>VLOOKUP(B376,'Itens de Contrato'!B$5:J$873,2,0)</f>
        <v>MANÔMETRO GLICERINADO 4" MOD.M100/1-012, SAÍDA VERTICAL, ROSCA 1/4", ESCALA 0...10kgf/cm2, FAB. WILLY, ROWA</v>
      </c>
      <c r="D376" s="41">
        <v>4</v>
      </c>
      <c r="E376" s="42">
        <f>D376*('Itens de Contrato'!F376+'Itens de Contrato'!G376)</f>
        <v>2738.5557017906394</v>
      </c>
      <c r="F376" s="44">
        <f t="shared" si="10"/>
        <v>4</v>
      </c>
      <c r="G376" s="44">
        <f>SUM('Medição 01'!G376,'Medição 02'!G376,'Medição 03'!G376,'Medição 04'!G376,'Medição 05'!G376,'Medição 06'!G376,'Medição 07'!G376,'Medição 08'!G376,'Medição 09'!G376,'Medição 10'!G376,'Medição 11'!G376,'Medição 12'!G376)</f>
        <v>0</v>
      </c>
      <c r="H376" s="46">
        <f t="shared" si="11"/>
        <v>0</v>
      </c>
      <c r="I376" s="45">
        <f>G376*('Itens de Contrato'!F376+'Itens de Contrato'!G376)</f>
        <v>0</v>
      </c>
    </row>
    <row r="377" spans="1:9" ht="26.4" customHeight="1" x14ac:dyDescent="0.25">
      <c r="A377" s="22" t="str">
        <f>'Itens de Contrato'!A377</f>
        <v>Instalações Hidráulicas - Estação redutora de pressão</v>
      </c>
      <c r="B377" s="22" t="str">
        <f>'Itens de Contrato'!B377</f>
        <v>3.5.26</v>
      </c>
      <c r="C377" s="68" t="str">
        <f>VLOOKUP(B377,'Itens de Contrato'!B$5:J$873,2,0)</f>
        <v>MEDIDOR DE VAZÃO (HIDRÔMETRO) MULTIJATO TM-II, VAZÃO NOMINAL 10,0m3/h, RELOJOARIA PLANA, ROSCA Ф 1", FAB. ITRON</v>
      </c>
      <c r="D377" s="41">
        <v>1</v>
      </c>
      <c r="E377" s="42">
        <f>D377*('Itens de Contrato'!F377+'Itens de Contrato'!G377)</f>
        <v>1764.6917608987637</v>
      </c>
      <c r="F377" s="44">
        <f t="shared" si="10"/>
        <v>1</v>
      </c>
      <c r="G377" s="44">
        <f>SUM('Medição 01'!G377,'Medição 02'!G377,'Medição 03'!G377,'Medição 04'!G377,'Medição 05'!G377,'Medição 06'!G377,'Medição 07'!G377,'Medição 08'!G377,'Medição 09'!G377,'Medição 10'!G377,'Medição 11'!G377,'Medição 12'!G377)</f>
        <v>0</v>
      </c>
      <c r="H377" s="46">
        <f t="shared" si="11"/>
        <v>0</v>
      </c>
      <c r="I377" s="45">
        <f>G377*('Itens de Contrato'!F377+'Itens de Contrato'!G377)</f>
        <v>0</v>
      </c>
    </row>
    <row r="378" spans="1:9" x14ac:dyDescent="0.25">
      <c r="A378" s="22" t="str">
        <f>'Itens de Contrato'!A378</f>
        <v>Instalações Hidráulicas - Estação redutora de pressão</v>
      </c>
      <c r="B378" s="22" t="str">
        <f>'Itens de Contrato'!B378</f>
        <v>3.5.27</v>
      </c>
      <c r="C378" s="68" t="str">
        <f>VLOOKUP(B378,'Itens de Contrato'!B$5:J$873,2,0)</f>
        <v>NIPLE DUPLO SEXTAVADO FERRO GALVANIZADO Ф 2.1/2", FAB. TUPY</v>
      </c>
      <c r="D378" s="41">
        <v>8</v>
      </c>
      <c r="E378" s="42">
        <f>D378*('Itens de Contrato'!F378+'Itens de Contrato'!G378)</f>
        <v>941.16893914600746</v>
      </c>
      <c r="F378" s="44">
        <f t="shared" si="10"/>
        <v>8</v>
      </c>
      <c r="G378" s="44">
        <f>SUM('Medição 01'!G378,'Medição 02'!G378,'Medição 03'!G378,'Medição 04'!G378,'Medição 05'!G378,'Medição 06'!G378,'Medição 07'!G378,'Medição 08'!G378,'Medição 09'!G378,'Medição 10'!G378,'Medição 11'!G378,'Medição 12'!G378)</f>
        <v>0</v>
      </c>
      <c r="H378" s="46">
        <f t="shared" si="11"/>
        <v>0</v>
      </c>
      <c r="I378" s="45">
        <f>G378*('Itens de Contrato'!F378+'Itens de Contrato'!G378)</f>
        <v>0</v>
      </c>
    </row>
    <row r="379" spans="1:9" ht="26.4" customHeight="1" x14ac:dyDescent="0.25">
      <c r="A379" s="22" t="str">
        <f>'Itens de Contrato'!A379</f>
        <v>Instalações Hidráulicas - Estação redutora de pressão</v>
      </c>
      <c r="B379" s="22" t="str">
        <f>'Itens de Contrato'!B379</f>
        <v>3.5.28</v>
      </c>
      <c r="C379" s="68" t="str">
        <f>VLOOKUP(B379,'Itens de Contrato'!B$5:J$873,2,0)</f>
        <v xml:space="preserve">PERFILADO EM CHAPA DE AÇO PERFURADO, CH#16 MSG, Ref.: MAX.PPR-GE, NBR-10476, DIM.38x38mm, FAB. MAXTIL,CARMEHIL     </v>
      </c>
      <c r="D379" s="41">
        <v>12</v>
      </c>
      <c r="E379" s="42">
        <f>D379*('Itens de Contrato'!F379+'Itens de Contrato'!G379)</f>
        <v>751.14670677686081</v>
      </c>
      <c r="F379" s="44">
        <f t="shared" si="10"/>
        <v>12</v>
      </c>
      <c r="G379" s="44">
        <f>SUM('Medição 01'!G379,'Medição 02'!G379,'Medição 03'!G379,'Medição 04'!G379,'Medição 05'!G379,'Medição 06'!G379,'Medição 07'!G379,'Medição 08'!G379,'Medição 09'!G379,'Medição 10'!G379,'Medição 11'!G379,'Medição 12'!G379)</f>
        <v>0</v>
      </c>
      <c r="H379" s="46">
        <f t="shared" si="11"/>
        <v>0</v>
      </c>
      <c r="I379" s="45">
        <f>G379*('Itens de Contrato'!F379+'Itens de Contrato'!G379)</f>
        <v>0</v>
      </c>
    </row>
    <row r="380" spans="1:9" x14ac:dyDescent="0.25">
      <c r="A380" s="22" t="str">
        <f>'Itens de Contrato'!A380</f>
        <v>Instalações Hidráulicas - Estação redutora de pressão</v>
      </c>
      <c r="B380" s="22" t="str">
        <f>'Itens de Contrato'!B380</f>
        <v>3.5.29</v>
      </c>
      <c r="C380" s="68" t="str">
        <f>VLOOKUP(B380,'Itens de Contrato'!B$5:J$873,2,0)</f>
        <v>CHUMBADOR ROSCA INTERNA Ф1/4" x 31mm, Ref. MAX.ARS14, FAB. MAXTIL,CARMEHIL</v>
      </c>
      <c r="D380" s="41">
        <v>12</v>
      </c>
      <c r="E380" s="42">
        <f>D380*('Itens de Contrato'!F380+'Itens de Contrato'!G380)</f>
        <v>85.510004566115867</v>
      </c>
      <c r="F380" s="44">
        <f t="shared" si="10"/>
        <v>12</v>
      </c>
      <c r="G380" s="44">
        <f>SUM('Medição 01'!G380,'Medição 02'!G380,'Medição 03'!G380,'Medição 04'!G380,'Medição 05'!G380,'Medição 06'!G380,'Medição 07'!G380,'Medição 08'!G380,'Medição 09'!G380,'Medição 10'!G380,'Medição 11'!G380,'Medição 12'!G380)</f>
        <v>0</v>
      </c>
      <c r="H380" s="46">
        <f t="shared" si="11"/>
        <v>0</v>
      </c>
      <c r="I380" s="45">
        <f>G380*('Itens de Contrato'!F380+'Itens de Contrato'!G380)</f>
        <v>0</v>
      </c>
    </row>
    <row r="381" spans="1:9" ht="26.4" customHeight="1" x14ac:dyDescent="0.25">
      <c r="A381" s="22" t="str">
        <f>'Itens de Contrato'!A381</f>
        <v>Instalações Hidráulicas - Estação redutora de pressão</v>
      </c>
      <c r="B381" s="22" t="str">
        <f>'Itens de Contrato'!B381</f>
        <v>3.5.30</v>
      </c>
      <c r="C381" s="68" t="str">
        <f>VLOOKUP(B381,'Itens de Contrato'!B$5:J$873,2,0)</f>
        <v>ABRAÇADEIRA AÇO GALVANIZADO, TIPO "FIXADOR PERFIL" C/CUNHA Ф 2", Ref. MAX.AA.TPC, FAB. MAXTIL,CARMEHIL</v>
      </c>
      <c r="D381" s="41">
        <v>18</v>
      </c>
      <c r="E381" s="42">
        <f>D381*('Itens de Contrato'!F381+'Itens de Contrato'!G381)</f>
        <v>378.38177020506259</v>
      </c>
      <c r="F381" s="44">
        <f t="shared" si="10"/>
        <v>18</v>
      </c>
      <c r="G381" s="44">
        <f>SUM('Medição 01'!G381,'Medição 02'!G381,'Medição 03'!G381,'Medição 04'!G381,'Medição 05'!G381,'Medição 06'!G381,'Medição 07'!G381,'Medição 08'!G381,'Medição 09'!G381,'Medição 10'!G381,'Medição 11'!G381,'Medição 12'!G381)</f>
        <v>0</v>
      </c>
      <c r="H381" s="46">
        <f t="shared" si="11"/>
        <v>0</v>
      </c>
      <c r="I381" s="45">
        <f>G381*('Itens de Contrato'!F381+'Itens de Contrato'!G381)</f>
        <v>0</v>
      </c>
    </row>
    <row r="382" spans="1:9" x14ac:dyDescent="0.25">
      <c r="A382" s="22" t="str">
        <f>'Itens de Contrato'!A382</f>
        <v>Instalações Hidráulicas - Csternas/Sucção e recalque</v>
      </c>
      <c r="B382" s="22" t="str">
        <f>'Itens de Contrato'!B382</f>
        <v>3.6.1</v>
      </c>
      <c r="C382" s="68" t="str">
        <f>VLOOKUP(B382,'Itens de Contrato'!B$5:J$873,2,0)</f>
        <v>TUBO CPVC SOLDÁVEL PN 20, LINHA PREDIAL, NBR-15884-2, Ф 42mm x 3,0m, FAB. TIGRE, AMANCO</v>
      </c>
      <c r="D382" s="41">
        <v>44</v>
      </c>
      <c r="E382" s="42">
        <f>D382*('Itens de Contrato'!F382+'Itens de Contrato'!G382)</f>
        <v>18331.235732195943</v>
      </c>
      <c r="F382" s="44">
        <f t="shared" si="10"/>
        <v>44</v>
      </c>
      <c r="G382" s="44">
        <f>SUM('Medição 01'!G382,'Medição 02'!G382,'Medição 03'!G382,'Medição 04'!G382,'Medição 05'!G382,'Medição 06'!G382,'Medição 07'!G382,'Medição 08'!G382,'Medição 09'!G382,'Medição 10'!G382,'Medição 11'!G382,'Medição 12'!G382)</f>
        <v>0</v>
      </c>
      <c r="H382" s="46">
        <f t="shared" si="11"/>
        <v>0</v>
      </c>
      <c r="I382" s="45">
        <f>G382*('Itens de Contrato'!F382+'Itens de Contrato'!G382)</f>
        <v>0</v>
      </c>
    </row>
    <row r="383" spans="1:9" x14ac:dyDescent="0.25">
      <c r="A383" s="22" t="str">
        <f>'Itens de Contrato'!A383</f>
        <v>Instalações Hidráulicas - Csternas/Sucção e recalque</v>
      </c>
      <c r="B383" s="22" t="str">
        <f>'Itens de Contrato'!B383</f>
        <v>3.6.2</v>
      </c>
      <c r="C383" s="68" t="str">
        <f>VLOOKUP(B383,'Itens de Contrato'!B$5:J$873,2,0)</f>
        <v>TUBO CPVC SOLDÁVEL PN 20, LINHA PREDIAL, NBR-15884-2, Ф 54mm x 3,0m, FAB. TIGRE, AMANCO</v>
      </c>
      <c r="D383" s="41">
        <v>2</v>
      </c>
      <c r="E383" s="42">
        <f>D383*('Itens de Contrato'!F383+'Itens de Contrato'!G383)</f>
        <v>1495.5067136357661</v>
      </c>
      <c r="F383" s="44">
        <f t="shared" si="10"/>
        <v>2</v>
      </c>
      <c r="G383" s="44">
        <f>SUM('Medição 01'!G383,'Medição 02'!G383,'Medição 03'!G383,'Medição 04'!G383,'Medição 05'!G383,'Medição 06'!G383,'Medição 07'!G383,'Medição 08'!G383,'Medição 09'!G383,'Medição 10'!G383,'Medição 11'!G383,'Medição 12'!G383)</f>
        <v>0</v>
      </c>
      <c r="H383" s="46">
        <f t="shared" si="11"/>
        <v>0</v>
      </c>
      <c r="I383" s="45">
        <f>G383*('Itens de Contrato'!F383+'Itens de Contrato'!G383)</f>
        <v>0</v>
      </c>
    </row>
    <row r="384" spans="1:9" x14ac:dyDescent="0.25">
      <c r="A384" s="22" t="str">
        <f>'Itens de Contrato'!A384</f>
        <v>Instalações Hidráulicas - Csternas/Sucção e recalque</v>
      </c>
      <c r="B384" s="22" t="str">
        <f>'Itens de Contrato'!B384</f>
        <v>3.6.3</v>
      </c>
      <c r="C384" s="68" t="str">
        <f>VLOOKUP(B384,'Itens de Contrato'!B$5:J$873,2,0)</f>
        <v>LUVA SIMPLES FF CPVC SOLDÁVEL, P/TUBO Ф 42mm, FAB.TIGRE, AMANCO</v>
      </c>
      <c r="D384" s="41">
        <v>42</v>
      </c>
      <c r="E384" s="42">
        <f>D384*('Itens de Contrato'!F384+'Itens de Contrato'!G384)</f>
        <v>4666.1327318316944</v>
      </c>
      <c r="F384" s="44">
        <f t="shared" si="10"/>
        <v>42</v>
      </c>
      <c r="G384" s="44">
        <f>SUM('Medição 01'!G384,'Medição 02'!G384,'Medição 03'!G384,'Medição 04'!G384,'Medição 05'!G384,'Medição 06'!G384,'Medição 07'!G384,'Medição 08'!G384,'Medição 09'!G384,'Medição 10'!G384,'Medição 11'!G384,'Medição 12'!G384)</f>
        <v>0</v>
      </c>
      <c r="H384" s="46">
        <f t="shared" si="11"/>
        <v>0</v>
      </c>
      <c r="I384" s="45">
        <f>G384*('Itens de Contrato'!F384+'Itens de Contrato'!G384)</f>
        <v>0</v>
      </c>
    </row>
    <row r="385" spans="1:9" x14ac:dyDescent="0.25">
      <c r="A385" s="22" t="str">
        <f>'Itens de Contrato'!A385</f>
        <v>Instalações Hidráulicas - Csternas/Sucção e recalque</v>
      </c>
      <c r="B385" s="22" t="str">
        <f>'Itens de Contrato'!B385</f>
        <v>3.6.4</v>
      </c>
      <c r="C385" s="68" t="str">
        <f>VLOOKUP(B385,'Itens de Contrato'!B$5:J$873,2,0)</f>
        <v>LUVA SIMPLES FF CPVC SOLDÁVEL, P/TUBO Ф 54mm, FAB.TIGRE, AMANCO</v>
      </c>
      <c r="D385" s="41">
        <v>2</v>
      </c>
      <c r="E385" s="42">
        <f>D385*('Itens de Contrato'!F385+'Itens de Contrato'!G385)</f>
        <v>361.64953020047312</v>
      </c>
      <c r="F385" s="44">
        <f t="shared" si="10"/>
        <v>2</v>
      </c>
      <c r="G385" s="44">
        <f>SUM('Medição 01'!G385,'Medição 02'!G385,'Medição 03'!G385,'Medição 04'!G385,'Medição 05'!G385,'Medição 06'!G385,'Medição 07'!G385,'Medição 08'!G385,'Medição 09'!G385,'Medição 10'!G385,'Medição 11'!G385,'Medição 12'!G385)</f>
        <v>0</v>
      </c>
      <c r="H385" s="46">
        <f t="shared" si="11"/>
        <v>0</v>
      </c>
      <c r="I385" s="45">
        <f>G385*('Itens de Contrato'!F385+'Itens de Contrato'!G385)</f>
        <v>0</v>
      </c>
    </row>
    <row r="386" spans="1:9" x14ac:dyDescent="0.25">
      <c r="A386" s="22" t="str">
        <f>'Itens de Contrato'!A386</f>
        <v>Instalações Hidráulicas - Csternas/Sucção e recalque</v>
      </c>
      <c r="B386" s="22" t="str">
        <f>'Itens de Contrato'!B386</f>
        <v>3.6.5</v>
      </c>
      <c r="C386" s="68" t="str">
        <f>VLOOKUP(B386,'Itens de Contrato'!B$5:J$873,2,0)</f>
        <v>JOELHO 90o FF CPVC SOLDÁVEL, P/TUBO Ф 42mm, FAB.TIGRE, AMANCO</v>
      </c>
      <c r="D386" s="41">
        <v>17</v>
      </c>
      <c r="E386" s="42">
        <f>D386*('Itens de Contrato'!F386+'Itens de Contrato'!G386)</f>
        <v>1147.2592279287212</v>
      </c>
      <c r="F386" s="44">
        <f t="shared" si="10"/>
        <v>17</v>
      </c>
      <c r="G386" s="44">
        <f>SUM('Medição 01'!G386,'Medição 02'!G386,'Medição 03'!G386,'Medição 04'!G386,'Medição 05'!G386,'Medição 06'!G386,'Medição 07'!G386,'Medição 08'!G386,'Medição 09'!G386,'Medição 10'!G386,'Medição 11'!G386,'Medição 12'!G386)</f>
        <v>0</v>
      </c>
      <c r="H386" s="46">
        <f t="shared" si="11"/>
        <v>0</v>
      </c>
      <c r="I386" s="45">
        <f>G386*('Itens de Contrato'!F386+'Itens de Contrato'!G386)</f>
        <v>0</v>
      </c>
    </row>
    <row r="387" spans="1:9" x14ac:dyDescent="0.25">
      <c r="A387" s="22" t="str">
        <f>'Itens de Contrato'!A387</f>
        <v>Instalações Hidráulicas - Csternas/Sucção e recalque</v>
      </c>
      <c r="B387" s="22" t="str">
        <f>'Itens de Contrato'!B387</f>
        <v>3.6.6</v>
      </c>
      <c r="C387" s="68" t="str">
        <f>VLOOKUP(B387,'Itens de Contrato'!B$5:J$873,2,0)</f>
        <v>JOELHO 90o FF CPVC SOLDÁVEL, P/TUBO Ф 54mm, FAB.TIGRE, AMANCO</v>
      </c>
      <c r="D387" s="41">
        <v>4</v>
      </c>
      <c r="E387" s="42">
        <f>D387*('Itens de Contrato'!F387+'Itens de Contrato'!G387)</f>
        <v>602.48225439394059</v>
      </c>
      <c r="F387" s="44">
        <f t="shared" si="10"/>
        <v>4</v>
      </c>
      <c r="G387" s="44">
        <f>SUM('Medição 01'!G387,'Medição 02'!G387,'Medição 03'!G387,'Medição 04'!G387,'Medição 05'!G387,'Medição 06'!G387,'Medição 07'!G387,'Medição 08'!G387,'Medição 09'!G387,'Medição 10'!G387,'Medição 11'!G387,'Medição 12'!G387)</f>
        <v>0</v>
      </c>
      <c r="H387" s="46">
        <f t="shared" si="11"/>
        <v>0</v>
      </c>
      <c r="I387" s="45">
        <f>G387*('Itens de Contrato'!F387+'Itens de Contrato'!G387)</f>
        <v>0</v>
      </c>
    </row>
    <row r="388" spans="1:9" x14ac:dyDescent="0.25">
      <c r="A388" s="22" t="str">
        <f>'Itens de Contrato'!A388</f>
        <v>Instalações Hidráulicas - Csternas/Sucção e recalque</v>
      </c>
      <c r="B388" s="22" t="str">
        <f>'Itens de Contrato'!B388</f>
        <v>3.6.7</v>
      </c>
      <c r="C388" s="68" t="str">
        <f>VLOOKUP(B388,'Itens de Contrato'!B$5:J$873,2,0)</f>
        <v>JOELHO 45o FF CPVC SOLDÁVEL, P/TUBO Ф 42mm, FAB.TIGRE, AMANCO</v>
      </c>
      <c r="D388" s="41">
        <v>6</v>
      </c>
      <c r="E388" s="42">
        <f>D388*('Itens de Contrato'!F388+'Itens de Contrato'!G388)</f>
        <v>627.0733668181831</v>
      </c>
      <c r="F388" s="44">
        <f t="shared" si="10"/>
        <v>6</v>
      </c>
      <c r="G388" s="44">
        <f>SUM('Medição 01'!G388,'Medição 02'!G388,'Medição 03'!G388,'Medição 04'!G388,'Medição 05'!G388,'Medição 06'!G388,'Medição 07'!G388,'Medição 08'!G388,'Medição 09'!G388,'Medição 10'!G388,'Medição 11'!G388,'Medição 12'!G388)</f>
        <v>0</v>
      </c>
      <c r="H388" s="46">
        <f t="shared" si="11"/>
        <v>0</v>
      </c>
      <c r="I388" s="45">
        <f>G388*('Itens de Contrato'!F388+'Itens de Contrato'!G388)</f>
        <v>0</v>
      </c>
    </row>
    <row r="389" spans="1:9" x14ac:dyDescent="0.25">
      <c r="A389" s="22" t="str">
        <f>'Itens de Contrato'!A389</f>
        <v>Instalações Hidráulicas - Csternas/Sucção e recalque</v>
      </c>
      <c r="B389" s="22" t="str">
        <f>'Itens de Contrato'!B389</f>
        <v>3.6.8</v>
      </c>
      <c r="C389" s="68" t="str">
        <f>VLOOKUP(B389,'Itens de Contrato'!B$5:J$873,2,0)</f>
        <v>TE 90o FFF CPVC SOLDÁVEL, P/TUBO Ф 42mm, FAB.TIGRE, AMANCO</v>
      </c>
      <c r="D389" s="41">
        <v>7</v>
      </c>
      <c r="E389" s="42">
        <f>D389*('Itens de Contrato'!F389+'Itens de Contrato'!G389)</f>
        <v>777.68878863861573</v>
      </c>
      <c r="F389" s="44">
        <f t="shared" si="10"/>
        <v>7</v>
      </c>
      <c r="G389" s="44">
        <f>SUM('Medição 01'!G389,'Medição 02'!G389,'Medição 03'!G389,'Medição 04'!G389,'Medição 05'!G389,'Medição 06'!G389,'Medição 07'!G389,'Medição 08'!G389,'Medição 09'!G389,'Medição 10'!G389,'Medição 11'!G389,'Medição 12'!G389)</f>
        <v>0</v>
      </c>
      <c r="H389" s="46">
        <f t="shared" si="11"/>
        <v>0</v>
      </c>
      <c r="I389" s="45">
        <f>G389*('Itens de Contrato'!F389+'Itens de Contrato'!G389)</f>
        <v>0</v>
      </c>
    </row>
    <row r="390" spans="1:9" x14ac:dyDescent="0.25">
      <c r="A390" s="22" t="str">
        <f>'Itens de Contrato'!A390</f>
        <v>Instalações Hidráulicas - Csternas/Sucção e recalque</v>
      </c>
      <c r="B390" s="22" t="str">
        <f>'Itens de Contrato'!B390</f>
        <v>3.6.9</v>
      </c>
      <c r="C390" s="68" t="str">
        <f>VLOOKUP(B390,'Itens de Contrato'!B$5:J$873,2,0)</f>
        <v>TE 90o FFF CPVC SOLDÁVEL, P/TUBO Ф 54mm, FAB.TIGRE, AMANCO</v>
      </c>
      <c r="D390" s="41">
        <v>2</v>
      </c>
      <c r="E390" s="42">
        <f>D390*('Itens de Contrato'!F390+'Itens de Contrato'!G390)</f>
        <v>361.64953020047312</v>
      </c>
      <c r="F390" s="44">
        <f t="shared" ref="F390:F453" si="12">D390-G390</f>
        <v>2</v>
      </c>
      <c r="G390" s="44">
        <f>SUM('Medição 01'!G390,'Medição 02'!G390,'Medição 03'!G390,'Medição 04'!G390,'Medição 05'!G390,'Medição 06'!G390,'Medição 07'!G390,'Medição 08'!G390,'Medição 09'!G390,'Medição 10'!G390,'Medição 11'!G390,'Medição 12'!G390)</f>
        <v>0</v>
      </c>
      <c r="H390" s="46">
        <f t="shared" ref="H390:H453" si="13">G390/D390</f>
        <v>0</v>
      </c>
      <c r="I390" s="45">
        <f>G390*('Itens de Contrato'!F390+'Itens de Contrato'!G390)</f>
        <v>0</v>
      </c>
    </row>
    <row r="391" spans="1:9" x14ac:dyDescent="0.25">
      <c r="A391" s="22" t="str">
        <f>'Itens de Contrato'!A391</f>
        <v>Instalações Hidráulicas - Csternas/Sucção e recalque</v>
      </c>
      <c r="B391" s="22" t="str">
        <f>'Itens de Contrato'!B391</f>
        <v>3.6.10</v>
      </c>
      <c r="C391" s="68" t="str">
        <f>VLOOKUP(B391,'Itens de Contrato'!B$5:J$873,2,0)</f>
        <v>BUCHA REDUÇÃO MF CPVC SOLDÁVEL, P/TUBO Ф 42x28mm, FAB.TIGRE, AMANCO</v>
      </c>
      <c r="D391" s="41">
        <v>2</v>
      </c>
      <c r="E391" s="42">
        <f>D391*('Itens de Contrato'!F391+'Itens de Contrato'!G391)</f>
        <v>216.90478936019332</v>
      </c>
      <c r="F391" s="44">
        <f t="shared" si="12"/>
        <v>2</v>
      </c>
      <c r="G391" s="44">
        <f>SUM('Medição 01'!G391,'Medição 02'!G391,'Medição 03'!G391,'Medição 04'!G391,'Medição 05'!G391,'Medição 06'!G391,'Medição 07'!G391,'Medição 08'!G391,'Medição 09'!G391,'Medição 10'!G391,'Medição 11'!G391,'Medição 12'!G391)</f>
        <v>0</v>
      </c>
      <c r="H391" s="46">
        <f t="shared" si="13"/>
        <v>0</v>
      </c>
      <c r="I391" s="45">
        <f>G391*('Itens de Contrato'!F391+'Itens de Contrato'!G391)</f>
        <v>0</v>
      </c>
    </row>
    <row r="392" spans="1:9" x14ac:dyDescent="0.25">
      <c r="A392" s="22" t="str">
        <f>'Itens de Contrato'!A392</f>
        <v>Instalações Hidráulicas - Csternas/Sucção e recalque</v>
      </c>
      <c r="B392" s="22" t="str">
        <f>'Itens de Contrato'!B392</f>
        <v>3.6.11</v>
      </c>
      <c r="C392" s="68" t="str">
        <f>VLOOKUP(B392,'Itens de Contrato'!B$5:J$873,2,0)</f>
        <v>BUCHA REDUÇÃO MF CPVC SOLDÁVEL, P/TUBO Ф 54x42mm, FAB.TIGRE, AMANCO</v>
      </c>
      <c r="D392" s="41">
        <v>2</v>
      </c>
      <c r="E392" s="42">
        <f>D392*('Itens de Contrato'!F392+'Itens de Contrato'!G392)</f>
        <v>213.131842047612</v>
      </c>
      <c r="F392" s="44">
        <f t="shared" si="12"/>
        <v>2</v>
      </c>
      <c r="G392" s="44">
        <f>SUM('Medição 01'!G392,'Medição 02'!G392,'Medição 03'!G392,'Medição 04'!G392,'Medição 05'!G392,'Medição 06'!G392,'Medição 07'!G392,'Medição 08'!G392,'Medição 09'!G392,'Medição 10'!G392,'Medição 11'!G392,'Medição 12'!G392)</f>
        <v>0</v>
      </c>
      <c r="H392" s="46">
        <f t="shared" si="13"/>
        <v>0</v>
      </c>
      <c r="I392" s="45">
        <f>G392*('Itens de Contrato'!F392+'Itens de Contrato'!G392)</f>
        <v>0</v>
      </c>
    </row>
    <row r="393" spans="1:9" x14ac:dyDescent="0.25">
      <c r="A393" s="22" t="str">
        <f>'Itens de Contrato'!A393</f>
        <v>Instalações Hidráulicas - Csternas/Sucção e recalque</v>
      </c>
      <c r="B393" s="22" t="str">
        <f>'Itens de Contrato'!B393</f>
        <v>3.6.12</v>
      </c>
      <c r="C393" s="68" t="str">
        <f>VLOOKUP(B393,'Itens de Contrato'!B$5:J$873,2,0)</f>
        <v>UNIÃO FF CPVC SOLDÁVEL, P/TUBO Ф 42mm, FAB.TIGRE, AMANCO</v>
      </c>
      <c r="D393" s="41">
        <v>10</v>
      </c>
      <c r="E393" s="42">
        <f>D393*('Itens de Contrato'!F393+'Itens de Contrato'!G393)</f>
        <v>1637.5445318870559</v>
      </c>
      <c r="F393" s="44">
        <f t="shared" si="12"/>
        <v>10</v>
      </c>
      <c r="G393" s="44">
        <f>SUM('Medição 01'!G393,'Medição 02'!G393,'Medição 03'!G393,'Medição 04'!G393,'Medição 05'!G393,'Medição 06'!G393,'Medição 07'!G393,'Medição 08'!G393,'Medição 09'!G393,'Medição 10'!G393,'Medição 11'!G393,'Medição 12'!G393)</f>
        <v>0</v>
      </c>
      <c r="H393" s="46">
        <f t="shared" si="13"/>
        <v>0</v>
      </c>
      <c r="I393" s="45">
        <f>G393*('Itens de Contrato'!F393+'Itens de Contrato'!G393)</f>
        <v>0</v>
      </c>
    </row>
    <row r="394" spans="1:9" x14ac:dyDescent="0.25">
      <c r="A394" s="22" t="str">
        <f>'Itens de Contrato'!A394</f>
        <v>Instalações Hidráulicas - Csternas/Sucção e recalque</v>
      </c>
      <c r="B394" s="22" t="str">
        <f>'Itens de Contrato'!B394</f>
        <v>3.6.13</v>
      </c>
      <c r="C394" s="68" t="str">
        <f>VLOOKUP(B394,'Itens de Contrato'!B$5:J$873,2,0)</f>
        <v>UNIÃO FF CPVC SOLDÁVEL, P/TUBO Ф 54mm, FAB.TIGRE, AMANCO</v>
      </c>
      <c r="D394" s="41">
        <v>2</v>
      </c>
      <c r="E394" s="42">
        <f>D394*('Itens de Contrato'!F394+'Itens de Contrato'!G394)</f>
        <v>704.75892652204004</v>
      </c>
      <c r="F394" s="44">
        <f t="shared" si="12"/>
        <v>2</v>
      </c>
      <c r="G394" s="44">
        <f>SUM('Medição 01'!G394,'Medição 02'!G394,'Medição 03'!G394,'Medição 04'!G394,'Medição 05'!G394,'Medição 06'!G394,'Medição 07'!G394,'Medição 08'!G394,'Medição 09'!G394,'Medição 10'!G394,'Medição 11'!G394,'Medição 12'!G394)</f>
        <v>0</v>
      </c>
      <c r="H394" s="46">
        <f t="shared" si="13"/>
        <v>0</v>
      </c>
      <c r="I394" s="45">
        <f>G394*('Itens de Contrato'!F394+'Itens de Contrato'!G394)</f>
        <v>0</v>
      </c>
    </row>
    <row r="395" spans="1:9" x14ac:dyDescent="0.25">
      <c r="A395" s="22" t="str">
        <f>'Itens de Contrato'!A395</f>
        <v>Instalações Hidráulicas - Csternas/Sucção e recalque</v>
      </c>
      <c r="B395" s="22" t="str">
        <f>'Itens de Contrato'!B395</f>
        <v>3.6.14</v>
      </c>
      <c r="C395" s="68" t="str">
        <f>VLOOKUP(B395,'Itens de Contrato'!B$5:J$873,2,0)</f>
        <v>CONECTOR DE TRANSIÇÃO CPVC SOLDÁVEL, ROSCA MACHO Ф 28mm x 1", FAB.TIGRE, AMANCO</v>
      </c>
      <c r="D395" s="41">
        <v>2</v>
      </c>
      <c r="E395" s="42">
        <f>D395*('Itens de Contrato'!F395+'Itens de Contrato'!G395)</f>
        <v>261.00112504820993</v>
      </c>
      <c r="F395" s="44">
        <f t="shared" si="12"/>
        <v>2</v>
      </c>
      <c r="G395" s="44">
        <f>SUM('Medição 01'!G395,'Medição 02'!G395,'Medição 03'!G395,'Medição 04'!G395,'Medição 05'!G395,'Medição 06'!G395,'Medição 07'!G395,'Medição 08'!G395,'Medição 09'!G395,'Medição 10'!G395,'Medição 11'!G395,'Medição 12'!G395)</f>
        <v>0</v>
      </c>
      <c r="H395" s="46">
        <f t="shared" si="13"/>
        <v>0</v>
      </c>
      <c r="I395" s="45">
        <f>G395*('Itens de Contrato'!F395+'Itens de Contrato'!G395)</f>
        <v>0</v>
      </c>
    </row>
    <row r="396" spans="1:9" ht="26.4" customHeight="1" x14ac:dyDescent="0.25">
      <c r="A396" s="22" t="str">
        <f>'Itens de Contrato'!A396</f>
        <v>Instalações Hidráulicas - Csternas/Sucção e recalque</v>
      </c>
      <c r="B396" s="22" t="str">
        <f>'Itens de Contrato'!B396</f>
        <v>3.6.15</v>
      </c>
      <c r="C396" s="68" t="str">
        <f>VLOOKUP(B396,'Itens de Contrato'!B$5:J$873,2,0)</f>
        <v>CONECTOR DE TRANSIÇÃO CPVC SOLDÁVEL, ROSCA MACHO Ф 42mm x 1.1/2", FAB.TIGRE, AMANCO</v>
      </c>
      <c r="D396" s="41">
        <v>26</v>
      </c>
      <c r="E396" s="42">
        <f>D396*('Itens de Contrato'!F396+'Itens de Contrato'!G396)</f>
        <v>14589.236334600582</v>
      </c>
      <c r="F396" s="44">
        <f t="shared" si="12"/>
        <v>26</v>
      </c>
      <c r="G396" s="44">
        <f>SUM('Medição 01'!G396,'Medição 02'!G396,'Medição 03'!G396,'Medição 04'!G396,'Medição 05'!G396,'Medição 06'!G396,'Medição 07'!G396,'Medição 08'!G396,'Medição 09'!G396,'Medição 10'!G396,'Medição 11'!G396,'Medição 12'!G396)</f>
        <v>0</v>
      </c>
      <c r="H396" s="46">
        <f t="shared" si="13"/>
        <v>0</v>
      </c>
      <c r="I396" s="45">
        <f>G396*('Itens de Contrato'!F396+'Itens de Contrato'!G396)</f>
        <v>0</v>
      </c>
    </row>
    <row r="397" spans="1:9" x14ac:dyDescent="0.25">
      <c r="A397" s="22" t="str">
        <f>'Itens de Contrato'!A397</f>
        <v>Instalações Hidráulicas - Csternas/Sucção e recalque</v>
      </c>
      <c r="B397" s="22" t="str">
        <f>'Itens de Contrato'!B397</f>
        <v>3.6.16</v>
      </c>
      <c r="C397" s="68" t="str">
        <f>VLOOKUP(B397,'Itens de Contrato'!B$5:J$873,2,0)</f>
        <v>CONECTOR DE TRANSIÇÃO CPVC SOLDÁVEL, ROSCA MACHO Ф 54mm x 2", FAB.TIGRE, AMANCO</v>
      </c>
      <c r="D397" s="41">
        <v>8</v>
      </c>
      <c r="E397" s="42">
        <f>D397*('Itens de Contrato'!F397+'Itens de Contrato'!G397)</f>
        <v>4463.2869050000099</v>
      </c>
      <c r="F397" s="44">
        <f t="shared" si="12"/>
        <v>8</v>
      </c>
      <c r="G397" s="44">
        <f>SUM('Medição 01'!G397,'Medição 02'!G397,'Medição 03'!G397,'Medição 04'!G397,'Medição 05'!G397,'Medição 06'!G397,'Medição 07'!G397,'Medição 08'!G397,'Medição 09'!G397,'Medição 10'!G397,'Medição 11'!G397,'Medição 12'!G397)</f>
        <v>0</v>
      </c>
      <c r="H397" s="46">
        <f t="shared" si="13"/>
        <v>0</v>
      </c>
      <c r="I397" s="45">
        <f>G397*('Itens de Contrato'!F397+'Itens de Contrato'!G397)</f>
        <v>0</v>
      </c>
    </row>
    <row r="398" spans="1:9" x14ac:dyDescent="0.25">
      <c r="A398" s="22" t="str">
        <f>'Itens de Contrato'!A398</f>
        <v>Instalações Hidráulicas - Csternas/Sucção e recalque</v>
      </c>
      <c r="B398" s="22" t="str">
        <f>'Itens de Contrato'!B398</f>
        <v>3.6.17</v>
      </c>
      <c r="C398" s="68" t="str">
        <f>VLOOKUP(B398,'Itens de Contrato'!B$5:J$873,2,0)</f>
        <v>LUVA DE TRANSIÇÃO CPVC SOLDÁVEL, ROSCA FÊMEA Ф 42mm x 1.1/2", FAB.TIGRE, AMANCO</v>
      </c>
      <c r="D398" s="41">
        <v>6</v>
      </c>
      <c r="E398" s="42">
        <f>D398*('Itens de Contrato'!F398+'Itens de Contrato'!G398)</f>
        <v>2461.3467980991791</v>
      </c>
      <c r="F398" s="44">
        <f t="shared" si="12"/>
        <v>6</v>
      </c>
      <c r="G398" s="44">
        <f>SUM('Medição 01'!G398,'Medição 02'!G398,'Medição 03'!G398,'Medição 04'!G398,'Medição 05'!G398,'Medição 06'!G398,'Medição 07'!G398,'Medição 08'!G398,'Medição 09'!G398,'Medição 10'!G398,'Medição 11'!G398,'Medição 12'!G398)</f>
        <v>0</v>
      </c>
      <c r="H398" s="46">
        <f t="shared" si="13"/>
        <v>0</v>
      </c>
      <c r="I398" s="45">
        <f>G398*('Itens de Contrato'!F398+'Itens de Contrato'!G398)</f>
        <v>0</v>
      </c>
    </row>
    <row r="399" spans="1:9" x14ac:dyDescent="0.25">
      <c r="A399" s="22" t="str">
        <f>'Itens de Contrato'!A399</f>
        <v>Instalações Hidráulicas - Csternas/Sucção e recalque</v>
      </c>
      <c r="B399" s="22" t="str">
        <f>'Itens de Contrato'!B399</f>
        <v>3.6.18</v>
      </c>
      <c r="C399" s="68" t="str">
        <f>VLOOKUP(B399,'Itens de Contrato'!B$5:J$873,2,0)</f>
        <v>LUVA DE TRANSIÇÃO CPVC SOLDÁVEL, ROSCA FÊMEA Ф 54mm x 2", FAB.TIGRE, AMANCO</v>
      </c>
      <c r="D399" s="41">
        <v>2</v>
      </c>
      <c r="E399" s="42">
        <f>D399*('Itens de Contrato'!F399+'Itens de Contrato'!G399)</f>
        <v>1535.8267486776892</v>
      </c>
      <c r="F399" s="44">
        <f t="shared" si="12"/>
        <v>2</v>
      </c>
      <c r="G399" s="44">
        <f>SUM('Medição 01'!G399,'Medição 02'!G399,'Medição 03'!G399,'Medição 04'!G399,'Medição 05'!G399,'Medição 06'!G399,'Medição 07'!G399,'Medição 08'!G399,'Medição 09'!G399,'Medição 10'!G399,'Medição 11'!G399,'Medição 12'!G399)</f>
        <v>0</v>
      </c>
      <c r="H399" s="46">
        <f t="shared" si="13"/>
        <v>0</v>
      </c>
      <c r="I399" s="45">
        <f>G399*('Itens de Contrato'!F399+'Itens de Contrato'!G399)</f>
        <v>0</v>
      </c>
    </row>
    <row r="400" spans="1:9" x14ac:dyDescent="0.25">
      <c r="A400" s="22" t="str">
        <f>'Itens de Contrato'!A400</f>
        <v>Instalações Hidráulicas - Csternas/Sucção e recalque</v>
      </c>
      <c r="B400" s="22" t="str">
        <f>'Itens de Contrato'!B400</f>
        <v>3.6.19</v>
      </c>
      <c r="C400" s="68" t="str">
        <f>VLOOKUP(B400,'Itens de Contrato'!B$5:J$873,2,0)</f>
        <v xml:space="preserve">TUBO PVC SOLDÁVEL, LINHA PREDIAL, NBR-5648, Ф 50mm x 6,0m, FAB. TIGRE, AMANCO </v>
      </c>
      <c r="D400" s="41">
        <v>7</v>
      </c>
      <c r="E400" s="42">
        <f>D400*('Itens de Contrato'!F400+'Itens de Contrato'!G400)</f>
        <v>1707.7907211936599</v>
      </c>
      <c r="F400" s="44">
        <f t="shared" si="12"/>
        <v>7</v>
      </c>
      <c r="G400" s="44">
        <f>SUM('Medição 01'!G400,'Medição 02'!G400,'Medição 03'!G400,'Medição 04'!G400,'Medição 05'!G400,'Medição 06'!G400,'Medição 07'!G400,'Medição 08'!G400,'Medição 09'!G400,'Medição 10'!G400,'Medição 11'!G400,'Medição 12'!G400)</f>
        <v>0</v>
      </c>
      <c r="H400" s="46">
        <f t="shared" si="13"/>
        <v>0</v>
      </c>
      <c r="I400" s="45">
        <f>G400*('Itens de Contrato'!F400+'Itens de Contrato'!G400)</f>
        <v>0</v>
      </c>
    </row>
    <row r="401" spans="1:9" x14ac:dyDescent="0.25">
      <c r="A401" s="22" t="str">
        <f>'Itens de Contrato'!A401</f>
        <v>Instalações Hidráulicas - Csternas/Sucção e recalque</v>
      </c>
      <c r="B401" s="22" t="str">
        <f>'Itens de Contrato'!B401</f>
        <v>3.6.20</v>
      </c>
      <c r="C401" s="68" t="str">
        <f>VLOOKUP(B401,'Itens de Contrato'!B$5:J$873,2,0)</f>
        <v xml:space="preserve">TUBO PVC SOLDÁVEL, LINHA PREDIAL, NBR-5648, Ф 60mm x 6,0m, FAB. TIGRE, AMANCO </v>
      </c>
      <c r="D401" s="41">
        <v>2</v>
      </c>
      <c r="E401" s="42">
        <f>D401*('Itens de Contrato'!F401+'Itens de Contrato'!G401)</f>
        <v>1099.1234666916714</v>
      </c>
      <c r="F401" s="44">
        <f t="shared" si="12"/>
        <v>2</v>
      </c>
      <c r="G401" s="44">
        <f>SUM('Medição 01'!G401,'Medição 02'!G401,'Medição 03'!G401,'Medição 04'!G401,'Medição 05'!G401,'Medição 06'!G401,'Medição 07'!G401,'Medição 08'!G401,'Medição 09'!G401,'Medição 10'!G401,'Medição 11'!G401,'Medição 12'!G401)</f>
        <v>0</v>
      </c>
      <c r="H401" s="46">
        <f t="shared" si="13"/>
        <v>0</v>
      </c>
      <c r="I401" s="45">
        <f>G401*('Itens de Contrato'!F401+'Itens de Contrato'!G401)</f>
        <v>0</v>
      </c>
    </row>
    <row r="402" spans="1:9" x14ac:dyDescent="0.25">
      <c r="A402" s="22" t="str">
        <f>'Itens de Contrato'!A402</f>
        <v>Instalações Hidráulicas - Csternas/Sucção e recalque</v>
      </c>
      <c r="B402" s="22" t="str">
        <f>'Itens de Contrato'!B402</f>
        <v>3.6.21</v>
      </c>
      <c r="C402" s="68" t="str">
        <f>VLOOKUP(B402,'Itens de Contrato'!B$5:J$873,2,0)</f>
        <v>JOELHO 90o PVC SOLDÁVEL, P/TUBO Ф 50mm, FAB.TIGRE, AMANCO</v>
      </c>
      <c r="D402" s="41">
        <v>9</v>
      </c>
      <c r="E402" s="42">
        <f>D402*('Itens de Contrato'!F402+'Itens de Contrato'!G402)</f>
        <v>95.690725109752236</v>
      </c>
      <c r="F402" s="44">
        <f t="shared" si="12"/>
        <v>9</v>
      </c>
      <c r="G402" s="44">
        <f>SUM('Medição 01'!G402,'Medição 02'!G402,'Medição 03'!G402,'Medição 04'!G402,'Medição 05'!G402,'Medição 06'!G402,'Medição 07'!G402,'Medição 08'!G402,'Medição 09'!G402,'Medição 10'!G402,'Medição 11'!G402,'Medição 12'!G402)</f>
        <v>0</v>
      </c>
      <c r="H402" s="46">
        <f t="shared" si="13"/>
        <v>0</v>
      </c>
      <c r="I402" s="45">
        <f>G402*('Itens de Contrato'!F402+'Itens de Contrato'!G402)</f>
        <v>0</v>
      </c>
    </row>
    <row r="403" spans="1:9" x14ac:dyDescent="0.25">
      <c r="A403" s="22" t="str">
        <f>'Itens de Contrato'!A403</f>
        <v>Instalações Hidráulicas - Csternas/Sucção e recalque</v>
      </c>
      <c r="B403" s="22" t="str">
        <f>'Itens de Contrato'!B403</f>
        <v>3.6.22</v>
      </c>
      <c r="C403" s="68" t="str">
        <f>VLOOKUP(B403,'Itens de Contrato'!B$5:J$873,2,0)</f>
        <v>JOELHO 90o PVC SOLDÁVEL, P/TUBO Ф 60mm, FAB.TIGRE, AMANCO</v>
      </c>
      <c r="D403" s="41">
        <v>7</v>
      </c>
      <c r="E403" s="42">
        <f>D403*('Itens de Contrato'!F403+'Itens de Contrato'!G403)</f>
        <v>739.1283594684312</v>
      </c>
      <c r="F403" s="44">
        <f t="shared" si="12"/>
        <v>7</v>
      </c>
      <c r="G403" s="44">
        <f>SUM('Medição 01'!G403,'Medição 02'!G403,'Medição 03'!G403,'Medição 04'!G403,'Medição 05'!G403,'Medição 06'!G403,'Medição 07'!G403,'Medição 08'!G403,'Medição 09'!G403,'Medição 10'!G403,'Medição 11'!G403,'Medição 12'!G403)</f>
        <v>0</v>
      </c>
      <c r="H403" s="46">
        <f t="shared" si="13"/>
        <v>0</v>
      </c>
      <c r="I403" s="45">
        <f>G403*('Itens de Contrato'!F403+'Itens de Contrato'!G403)</f>
        <v>0</v>
      </c>
    </row>
    <row r="404" spans="1:9" x14ac:dyDescent="0.25">
      <c r="A404" s="22" t="str">
        <f>'Itens de Contrato'!A404</f>
        <v>Instalações Hidráulicas - Csternas/Sucção e recalque</v>
      </c>
      <c r="B404" s="22" t="str">
        <f>'Itens de Contrato'!B404</f>
        <v>3.6.23</v>
      </c>
      <c r="C404" s="68" t="str">
        <f>VLOOKUP(B404,'Itens de Contrato'!B$5:J$873,2,0)</f>
        <v>TE 90o PVC SOLDÁVEL, P/TUBO Ф 50mm, FAB.TIGRE, AMANCO</v>
      </c>
      <c r="D404" s="41">
        <v>1</v>
      </c>
      <c r="E404" s="42">
        <f>D404*('Itens de Contrato'!F404+'Itens de Contrato'!G404)</f>
        <v>22.132001181818229</v>
      </c>
      <c r="F404" s="44">
        <f t="shared" si="12"/>
        <v>1</v>
      </c>
      <c r="G404" s="44">
        <f>SUM('Medição 01'!G404,'Medição 02'!G404,'Medição 03'!G404,'Medição 04'!G404,'Medição 05'!G404,'Medição 06'!G404,'Medição 07'!G404,'Medição 08'!G404,'Medição 09'!G404,'Medição 10'!G404,'Medição 11'!G404,'Medição 12'!G404)</f>
        <v>0</v>
      </c>
      <c r="H404" s="46">
        <f t="shared" si="13"/>
        <v>0</v>
      </c>
      <c r="I404" s="45">
        <f>G404*('Itens de Contrato'!F404+'Itens de Contrato'!G404)</f>
        <v>0</v>
      </c>
    </row>
    <row r="405" spans="1:9" x14ac:dyDescent="0.25">
      <c r="A405" s="22" t="str">
        <f>'Itens de Contrato'!A405</f>
        <v>Instalações Hidráulicas - Csternas/Sucção e recalque</v>
      </c>
      <c r="B405" s="22" t="str">
        <f>'Itens de Contrato'!B405</f>
        <v>3.6.24</v>
      </c>
      <c r="C405" s="68" t="str">
        <f>VLOOKUP(B405,'Itens de Contrato'!B$5:J$873,2,0)</f>
        <v>LUVA DE UNIÃO PVC SOLDÁVEL, P/TUBO Ф 50mm, FAB.TIGRE, AMANCO</v>
      </c>
      <c r="D405" s="41">
        <v>2</v>
      </c>
      <c r="E405" s="42">
        <f>D405*('Itens de Contrato'!F405+'Itens de Contrato'!G405)</f>
        <v>136.29512283352642</v>
      </c>
      <c r="F405" s="44">
        <f t="shared" si="12"/>
        <v>2</v>
      </c>
      <c r="G405" s="44">
        <f>SUM('Medição 01'!G405,'Medição 02'!G405,'Medição 03'!G405,'Medição 04'!G405,'Medição 05'!G405,'Medição 06'!G405,'Medição 07'!G405,'Medição 08'!G405,'Medição 09'!G405,'Medição 10'!G405,'Medição 11'!G405,'Medição 12'!G405)</f>
        <v>0</v>
      </c>
      <c r="H405" s="46">
        <f t="shared" si="13"/>
        <v>0</v>
      </c>
      <c r="I405" s="45">
        <f>G405*('Itens de Contrato'!F405+'Itens de Contrato'!G405)</f>
        <v>0</v>
      </c>
    </row>
    <row r="406" spans="1:9" x14ac:dyDescent="0.25">
      <c r="A406" s="22" t="str">
        <f>'Itens de Contrato'!A406</f>
        <v>Instalações Hidráulicas - Csternas/Sucção e recalque</v>
      </c>
      <c r="B406" s="22" t="str">
        <f>'Itens de Contrato'!B406</f>
        <v>3.6.25</v>
      </c>
      <c r="C406" s="68" t="str">
        <f>VLOOKUP(B406,'Itens de Contrato'!B$5:J$873,2,0)</f>
        <v>LUVA DE UNIÃO PVC SOLDÁVEL, P/TUBO Ф 60mm, FAB.TIGRE, AMANCO</v>
      </c>
      <c r="D406" s="41">
        <v>2</v>
      </c>
      <c r="E406" s="42">
        <f>D406*('Itens de Contrato'!F406+'Itens de Contrato'!G406)</f>
        <v>540.04765550446382</v>
      </c>
      <c r="F406" s="44">
        <f t="shared" si="12"/>
        <v>2</v>
      </c>
      <c r="G406" s="44">
        <f>SUM('Medição 01'!G406,'Medição 02'!G406,'Medição 03'!G406,'Medição 04'!G406,'Medição 05'!G406,'Medição 06'!G406,'Medição 07'!G406,'Medição 08'!G406,'Medição 09'!G406,'Medição 10'!G406,'Medição 11'!G406,'Medição 12'!G406)</f>
        <v>0</v>
      </c>
      <c r="H406" s="46">
        <f t="shared" si="13"/>
        <v>0</v>
      </c>
      <c r="I406" s="45">
        <f>G406*('Itens de Contrato'!F406+'Itens de Contrato'!G406)</f>
        <v>0</v>
      </c>
    </row>
    <row r="407" spans="1:9" x14ac:dyDescent="0.25">
      <c r="A407" s="22" t="str">
        <f>'Itens de Contrato'!A407</f>
        <v>Instalações Hidráulicas - Csternas/Sucção e recalque</v>
      </c>
      <c r="B407" s="22" t="str">
        <f>'Itens de Contrato'!B407</f>
        <v>3.6.26</v>
      </c>
      <c r="C407" s="68" t="str">
        <f>VLOOKUP(B407,'Itens de Contrato'!B$5:J$873,2,0)</f>
        <v>ADAPTADOR PVC SOLDÁVEL CURTO P/REGISTRO, Ф 50x1.1/2", FAB.TIGRE, AMANCO</v>
      </c>
      <c r="D407" s="41">
        <v>5</v>
      </c>
      <c r="E407" s="42">
        <f>D407*('Itens de Contrato'!F407+'Itens de Contrato'!G407)</f>
        <v>52.703225036501479</v>
      </c>
      <c r="F407" s="44">
        <f t="shared" si="12"/>
        <v>5</v>
      </c>
      <c r="G407" s="44">
        <f>SUM('Medição 01'!G407,'Medição 02'!G407,'Medição 03'!G407,'Medição 04'!G407,'Medição 05'!G407,'Medição 06'!G407,'Medição 07'!G407,'Medição 08'!G407,'Medição 09'!G407,'Medição 10'!G407,'Medição 11'!G407,'Medição 12'!G407)</f>
        <v>0</v>
      </c>
      <c r="H407" s="46">
        <f t="shared" si="13"/>
        <v>0</v>
      </c>
      <c r="I407" s="45">
        <f>G407*('Itens de Contrato'!F407+'Itens de Contrato'!G407)</f>
        <v>0</v>
      </c>
    </row>
    <row r="408" spans="1:9" x14ac:dyDescent="0.25">
      <c r="A408" s="22" t="str">
        <f>'Itens de Contrato'!A408</f>
        <v>Instalações Hidráulicas - Csternas/Sucção e recalque</v>
      </c>
      <c r="B408" s="22" t="str">
        <f>'Itens de Contrato'!B408</f>
        <v>3.6.27</v>
      </c>
      <c r="C408" s="68" t="str">
        <f>VLOOKUP(B408,'Itens de Contrato'!B$5:J$873,2,0)</f>
        <v>ADAPTADOR PVC SOLDÁVEL CURTO P/REGISTRO, Ф 60x2", FAB.TIGRE, AMANCO</v>
      </c>
      <c r="D408" s="41">
        <v>4</v>
      </c>
      <c r="E408" s="42">
        <f>D408*('Itens de Contrato'!F408+'Itens de Contrato'!G408)</f>
        <v>140.96966974980745</v>
      </c>
      <c r="F408" s="44">
        <f t="shared" si="12"/>
        <v>4</v>
      </c>
      <c r="G408" s="44">
        <f>SUM('Medição 01'!G408,'Medição 02'!G408,'Medição 03'!G408,'Medição 04'!G408,'Medição 05'!G408,'Medição 06'!G408,'Medição 07'!G408,'Medição 08'!G408,'Medição 09'!G408,'Medição 10'!G408,'Medição 11'!G408,'Medição 12'!G408)</f>
        <v>0</v>
      </c>
      <c r="H408" s="46">
        <f t="shared" si="13"/>
        <v>0</v>
      </c>
      <c r="I408" s="45">
        <f>G408*('Itens de Contrato'!F408+'Itens de Contrato'!G408)</f>
        <v>0</v>
      </c>
    </row>
    <row r="409" spans="1:9" x14ac:dyDescent="0.25">
      <c r="A409" s="22" t="str">
        <f>'Itens de Contrato'!A409</f>
        <v>Instalações Hidráulicas - Csternas/Sucção e recalque</v>
      </c>
      <c r="B409" s="22" t="str">
        <f>'Itens de Contrato'!B409</f>
        <v>3.6.28</v>
      </c>
      <c r="C409" s="68" t="str">
        <f>VLOOKUP(B409,'Itens de Contrato'!B$5:J$873,2,0)</f>
        <v>ADAPTADOR PVC SOLDÁVEL COM ANEL P/CAIXA, Ф 50x1.1/2", FAB.TIGRE, AMANCO</v>
      </c>
      <c r="D409" s="41">
        <v>8</v>
      </c>
      <c r="E409" s="42">
        <f>D409*('Itens de Contrato'!F409+'Itens de Contrato'!G409)</f>
        <v>952.87430865994679</v>
      </c>
      <c r="F409" s="44">
        <f t="shared" si="12"/>
        <v>8</v>
      </c>
      <c r="G409" s="44">
        <f>SUM('Medição 01'!G409,'Medição 02'!G409,'Medição 03'!G409,'Medição 04'!G409,'Medição 05'!G409,'Medição 06'!G409,'Medição 07'!G409,'Medição 08'!G409,'Medição 09'!G409,'Medição 10'!G409,'Medição 11'!G409,'Medição 12'!G409)</f>
        <v>0</v>
      </c>
      <c r="H409" s="46">
        <f t="shared" si="13"/>
        <v>0</v>
      </c>
      <c r="I409" s="45">
        <f>G409*('Itens de Contrato'!F409+'Itens de Contrato'!G409)</f>
        <v>0</v>
      </c>
    </row>
    <row r="410" spans="1:9" x14ac:dyDescent="0.25">
      <c r="A410" s="22" t="str">
        <f>'Itens de Contrato'!A410</f>
        <v>Instalações Hidráulicas - Csternas/Sucção e recalque</v>
      </c>
      <c r="B410" s="22" t="str">
        <f>'Itens de Contrato'!B410</f>
        <v>3.6.29</v>
      </c>
      <c r="C410" s="68" t="str">
        <f>VLOOKUP(B410,'Itens de Contrato'!B$5:J$873,2,0)</f>
        <v>ADAPTADOR PVC SOLDÁVEL COM ANEL P/CAIXA, Ф 60x2", FAB.TIGRE, AMANCO</v>
      </c>
      <c r="D410" s="41">
        <v>4</v>
      </c>
      <c r="E410" s="42">
        <f>D410*('Itens de Contrato'!F410+'Itens de Contrato'!G410)</f>
        <v>562.22883891113065</v>
      </c>
      <c r="F410" s="44">
        <f t="shared" si="12"/>
        <v>4</v>
      </c>
      <c r="G410" s="44">
        <f>SUM('Medição 01'!G410,'Medição 02'!G410,'Medição 03'!G410,'Medição 04'!G410,'Medição 05'!G410,'Medição 06'!G410,'Medição 07'!G410,'Medição 08'!G410,'Medição 09'!G410,'Medição 10'!G410,'Medição 11'!G410,'Medição 12'!G410)</f>
        <v>0</v>
      </c>
      <c r="H410" s="46">
        <f t="shared" si="13"/>
        <v>0</v>
      </c>
      <c r="I410" s="45">
        <f>G410*('Itens de Contrato'!F410+'Itens de Contrato'!G410)</f>
        <v>0</v>
      </c>
    </row>
    <row r="411" spans="1:9" x14ac:dyDescent="0.25">
      <c r="A411" s="22" t="str">
        <f>'Itens de Contrato'!A411</f>
        <v>Instalações Hidráulicas - Csternas/Sucção e recalque</v>
      </c>
      <c r="B411" s="22" t="str">
        <f>'Itens de Contrato'!B411</f>
        <v>3.6.30</v>
      </c>
      <c r="C411" s="68" t="str">
        <f>VLOOKUP(B411,'Itens de Contrato'!B$5:J$873,2,0)</f>
        <v>LUVA PVC SOLDÁVEL E C/ROSCA Ф 50x1.1/2", FAB. TIGRE, AMANCO</v>
      </c>
      <c r="D411" s="41">
        <v>2</v>
      </c>
      <c r="E411" s="42">
        <f>D411*('Itens de Contrato'!F411+'Itens de Contrato'!G411)</f>
        <v>446.04924604063456</v>
      </c>
      <c r="F411" s="44">
        <f t="shared" si="12"/>
        <v>2</v>
      </c>
      <c r="G411" s="44">
        <f>SUM('Medição 01'!G411,'Medição 02'!G411,'Medição 03'!G411,'Medição 04'!G411,'Medição 05'!G411,'Medição 06'!G411,'Medição 07'!G411,'Medição 08'!G411,'Medição 09'!G411,'Medição 10'!G411,'Medição 11'!G411,'Medição 12'!G411)</f>
        <v>0</v>
      </c>
      <c r="H411" s="46">
        <f t="shared" si="13"/>
        <v>0</v>
      </c>
      <c r="I411" s="45">
        <f>G411*('Itens de Contrato'!F411+'Itens de Contrato'!G411)</f>
        <v>0</v>
      </c>
    </row>
    <row r="412" spans="1:9" x14ac:dyDescent="0.25">
      <c r="A412" s="22" t="str">
        <f>'Itens de Contrato'!A412</f>
        <v>Instalações Hidráulicas - Csternas/Sucção e recalque</v>
      </c>
      <c r="B412" s="22" t="str">
        <f>'Itens de Contrato'!B412</f>
        <v>3.6.31</v>
      </c>
      <c r="C412" s="68" t="str">
        <f>VLOOKUP(B412,'Itens de Contrato'!B$5:J$873,2,0)</f>
        <v>VÁLVULA ESFERA LATÃO/INOX, MONOBLOCO, ROSCA BSP Ф 1.1/2", FAB. DOCOL, MIPEL, DECA</v>
      </c>
      <c r="D412" s="41">
        <v>10</v>
      </c>
      <c r="E412" s="42">
        <f>D412*('Itens de Contrato'!F412+'Itens de Contrato'!G412)</f>
        <v>4387.2780120523512</v>
      </c>
      <c r="F412" s="44">
        <f t="shared" si="12"/>
        <v>10</v>
      </c>
      <c r="G412" s="44">
        <f>SUM('Medição 01'!G412,'Medição 02'!G412,'Medição 03'!G412,'Medição 04'!G412,'Medição 05'!G412,'Medição 06'!G412,'Medição 07'!G412,'Medição 08'!G412,'Medição 09'!G412,'Medição 10'!G412,'Medição 11'!G412,'Medição 12'!G412)</f>
        <v>0</v>
      </c>
      <c r="H412" s="46">
        <f t="shared" si="13"/>
        <v>0</v>
      </c>
      <c r="I412" s="45">
        <f>G412*('Itens de Contrato'!F412+'Itens de Contrato'!G412)</f>
        <v>0</v>
      </c>
    </row>
    <row r="413" spans="1:9" x14ac:dyDescent="0.25">
      <c r="A413" s="22" t="str">
        <f>'Itens de Contrato'!A413</f>
        <v>Instalações Hidráulicas - Csternas/Sucção e recalque</v>
      </c>
      <c r="B413" s="22" t="str">
        <f>'Itens de Contrato'!B413</f>
        <v>3.6.32</v>
      </c>
      <c r="C413" s="68" t="str">
        <f>VLOOKUP(B413,'Itens de Contrato'!B$5:J$873,2,0)</f>
        <v>VÁLVULA ESFERA LATÃO/INOX, MONOBLOCO, ROSCA BSP Ф 2", FAB. DOCOL, MIPEL, DECA</v>
      </c>
      <c r="D413" s="41">
        <v>6</v>
      </c>
      <c r="E413" s="42">
        <f>D413*('Itens de Contrato'!F413+'Itens de Contrato'!G413)</f>
        <v>4057.5335500000083</v>
      </c>
      <c r="F413" s="44">
        <f t="shared" si="12"/>
        <v>6</v>
      </c>
      <c r="G413" s="44">
        <f>SUM('Medição 01'!G413,'Medição 02'!G413,'Medição 03'!G413,'Medição 04'!G413,'Medição 05'!G413,'Medição 06'!G413,'Medição 07'!G413,'Medição 08'!G413,'Medição 09'!G413,'Medição 10'!G413,'Medição 11'!G413,'Medição 12'!G413)</f>
        <v>0</v>
      </c>
      <c r="H413" s="46">
        <f t="shared" si="13"/>
        <v>0</v>
      </c>
      <c r="I413" s="45">
        <f>G413*('Itens de Contrato'!F413+'Itens de Contrato'!G413)</f>
        <v>0</v>
      </c>
    </row>
    <row r="414" spans="1:9" x14ac:dyDescent="0.25">
      <c r="A414" s="22" t="str">
        <f>'Itens de Contrato'!A414</f>
        <v>Instalações Hidráulicas - Csternas/Sucção e recalque</v>
      </c>
      <c r="B414" s="22" t="str">
        <f>'Itens de Contrato'!B414</f>
        <v>3.6.33</v>
      </c>
      <c r="C414" s="68" t="str">
        <f>VLOOKUP(B414,'Itens de Contrato'!B$5:J$873,2,0)</f>
        <v>VÁLVULA DE RETENÇÃO VERTICAL, NBR-15055, ROSCA BSP Ф 1.1/2", FAB. DOCOL, MIPEL, DECA</v>
      </c>
      <c r="D414" s="41">
        <v>2</v>
      </c>
      <c r="E414" s="42">
        <f>D414*('Itens de Contrato'!F414+'Itens de Contrato'!G414)</f>
        <v>959.61227346418923</v>
      </c>
      <c r="F414" s="44">
        <f t="shared" si="12"/>
        <v>2</v>
      </c>
      <c r="G414" s="44">
        <f>SUM('Medição 01'!G414,'Medição 02'!G414,'Medição 03'!G414,'Medição 04'!G414,'Medição 05'!G414,'Medição 06'!G414,'Medição 07'!G414,'Medição 08'!G414,'Medição 09'!G414,'Medição 10'!G414,'Medição 11'!G414,'Medição 12'!G414)</f>
        <v>0</v>
      </c>
      <c r="H414" s="46">
        <f t="shared" si="13"/>
        <v>0</v>
      </c>
      <c r="I414" s="45">
        <f>G414*('Itens de Contrato'!F414+'Itens de Contrato'!G414)</f>
        <v>0</v>
      </c>
    </row>
    <row r="415" spans="1:9" x14ac:dyDescent="0.25">
      <c r="A415" s="22" t="str">
        <f>'Itens de Contrato'!A415</f>
        <v>Instalações Hidráulicas - Csternas/Sucção e recalque</v>
      </c>
      <c r="B415" s="22" t="str">
        <f>'Itens de Contrato'!B415</f>
        <v>3.6.34</v>
      </c>
      <c r="C415" s="68" t="str">
        <f>VLOOKUP(B415,'Itens de Contrato'!B$5:J$873,2,0)</f>
        <v>TORNEIRA DE BOIA MECÂNICA Ф 1.1/2" MOD. 1350, FAB. DECA, MIPEL, DOCOL</v>
      </c>
      <c r="D415" s="41">
        <v>2</v>
      </c>
      <c r="E415" s="42">
        <f>D415*('Itens de Contrato'!F415+'Itens de Contrato'!G415)</f>
        <v>1436.3445211432536</v>
      </c>
      <c r="F415" s="44">
        <f t="shared" si="12"/>
        <v>2</v>
      </c>
      <c r="G415" s="44">
        <f>SUM('Medição 01'!G415,'Medição 02'!G415,'Medição 03'!G415,'Medição 04'!G415,'Medição 05'!G415,'Medição 06'!G415,'Medição 07'!G415,'Medição 08'!G415,'Medição 09'!G415,'Medição 10'!G415,'Medição 11'!G415,'Medição 12'!G415)</f>
        <v>0</v>
      </c>
      <c r="H415" s="46">
        <f t="shared" si="13"/>
        <v>0</v>
      </c>
      <c r="I415" s="45">
        <f>G415*('Itens de Contrato'!F415+'Itens de Contrato'!G415)</f>
        <v>0</v>
      </c>
    </row>
    <row r="416" spans="1:9" x14ac:dyDescent="0.25">
      <c r="A416" s="22" t="str">
        <f>'Itens de Contrato'!A416</f>
        <v>Instalações Hidráulicas - Csternas/Sucção e recalque</v>
      </c>
      <c r="B416" s="22" t="str">
        <f>'Itens de Contrato'!B416</f>
        <v>3.6.35</v>
      </c>
      <c r="C416" s="68" t="str">
        <f>VLOOKUP(B416,'Itens de Contrato'!B$5:J$873,2,0)</f>
        <v>ADESIVO CPVC BISNAGA 75g, FAB. AMANCO, TIGRE</v>
      </c>
      <c r="D416" s="41">
        <v>5</v>
      </c>
      <c r="E416" s="42">
        <f>D416*('Itens de Contrato'!F416+'Itens de Contrato'!G416)</f>
        <v>269.66390328856801</v>
      </c>
      <c r="F416" s="44">
        <f t="shared" si="12"/>
        <v>5</v>
      </c>
      <c r="G416" s="44">
        <f>SUM('Medição 01'!G416,'Medição 02'!G416,'Medição 03'!G416,'Medição 04'!G416,'Medição 05'!G416,'Medição 06'!G416,'Medição 07'!G416,'Medição 08'!G416,'Medição 09'!G416,'Medição 10'!G416,'Medição 11'!G416,'Medição 12'!G416)</f>
        <v>0</v>
      </c>
      <c r="H416" s="46">
        <f t="shared" si="13"/>
        <v>0</v>
      </c>
      <c r="I416" s="45">
        <f>G416*('Itens de Contrato'!F416+'Itens de Contrato'!G416)</f>
        <v>0</v>
      </c>
    </row>
    <row r="417" spans="1:9" x14ac:dyDescent="0.25">
      <c r="A417" s="22" t="str">
        <f>'Itens de Contrato'!A417</f>
        <v>Instalações Hidráulicas - Csternas/Sucção e recalque</v>
      </c>
      <c r="B417" s="22" t="str">
        <f>'Itens de Contrato'!B417</f>
        <v>3.6.36</v>
      </c>
      <c r="C417" s="68" t="str">
        <f>VLOOKUP(B417,'Itens de Contrato'!B$5:J$873,2,0)</f>
        <v>TIRO (PINO / FINCA-PINO) 30x20mm Ф 1/4" FAB.WALSYWA, HILT</v>
      </c>
      <c r="D417" s="41">
        <v>60</v>
      </c>
      <c r="E417" s="42">
        <f>D417*('Itens de Contrato'!F417+'Itens de Contrato'!G417)</f>
        <v>251.50001342975256</v>
      </c>
      <c r="F417" s="44">
        <f t="shared" si="12"/>
        <v>60</v>
      </c>
      <c r="G417" s="44">
        <f>SUM('Medição 01'!G417,'Medição 02'!G417,'Medição 03'!G417,'Medição 04'!G417,'Medição 05'!G417,'Medição 06'!G417,'Medição 07'!G417,'Medição 08'!G417,'Medição 09'!G417,'Medição 10'!G417,'Medição 11'!G417,'Medição 12'!G417)</f>
        <v>0</v>
      </c>
      <c r="H417" s="46">
        <f t="shared" si="13"/>
        <v>0</v>
      </c>
      <c r="I417" s="45">
        <f>G417*('Itens de Contrato'!F417+'Itens de Contrato'!G417)</f>
        <v>0</v>
      </c>
    </row>
    <row r="418" spans="1:9" x14ac:dyDescent="0.25">
      <c r="A418" s="22" t="str">
        <f>'Itens de Contrato'!A418</f>
        <v>Instalações Hidráulicas - Csternas/Sucção e recalque</v>
      </c>
      <c r="B418" s="22" t="str">
        <f>'Itens de Contrato'!B418</f>
        <v>3.6.37</v>
      </c>
      <c r="C418" s="68" t="str">
        <f>VLOOKUP(B418,'Itens de Contrato'!B$5:J$873,2,0)</f>
        <v>BARRA CHATA DE ALUMINIO NATURAL 1/2" x 1/8", FAB. ALCOA, CBA</v>
      </c>
      <c r="D418" s="41">
        <v>33</v>
      </c>
      <c r="E418" s="42">
        <f>D418*('Itens de Contrato'!F418+'Itens de Contrato'!G418)</f>
        <v>414.97502215909174</v>
      </c>
      <c r="F418" s="44">
        <f t="shared" si="12"/>
        <v>33</v>
      </c>
      <c r="G418" s="44">
        <f>SUM('Medição 01'!G418,'Medição 02'!G418,'Medição 03'!G418,'Medição 04'!G418,'Medição 05'!G418,'Medição 06'!G418,'Medição 07'!G418,'Medição 08'!G418,'Medição 09'!G418,'Medição 10'!G418,'Medição 11'!G418,'Medição 12'!G418)</f>
        <v>0</v>
      </c>
      <c r="H418" s="46">
        <f t="shared" si="13"/>
        <v>0</v>
      </c>
      <c r="I418" s="45">
        <f>G418*('Itens de Contrato'!F418+'Itens de Contrato'!G418)</f>
        <v>0</v>
      </c>
    </row>
    <row r="419" spans="1:9" x14ac:dyDescent="0.25">
      <c r="A419" s="22" t="str">
        <f>'Itens de Contrato'!A419</f>
        <v>Instalações Hidráulicas - Csternas/Sucção e recalque</v>
      </c>
      <c r="B419" s="22" t="str">
        <f>'Itens de Contrato'!B419</f>
        <v>3.6.38</v>
      </c>
      <c r="C419" s="68" t="str">
        <f>VLOOKUP(B419,'Itens de Contrato'!B$5:J$873,2,0)</f>
        <v>REBITE DE REPUXO "POP" P/ALUMINIO 3.2 x 08 x 1/8", FAB. ALCOA, CBA</v>
      </c>
      <c r="D419" s="41">
        <v>120</v>
      </c>
      <c r="E419" s="42">
        <f>D419*('Itens de Contrato'!F419+'Itens de Contrato'!G419)</f>
        <v>16.766667561983507</v>
      </c>
      <c r="F419" s="44">
        <f t="shared" si="12"/>
        <v>120</v>
      </c>
      <c r="G419" s="44">
        <f>SUM('Medição 01'!G419,'Medição 02'!G419,'Medição 03'!G419,'Medição 04'!G419,'Medição 05'!G419,'Medição 06'!G419,'Medição 07'!G419,'Medição 08'!G419,'Medição 09'!G419,'Medição 10'!G419,'Medição 11'!G419,'Medição 12'!G419)</f>
        <v>0</v>
      </c>
      <c r="H419" s="46">
        <f t="shared" si="13"/>
        <v>0</v>
      </c>
      <c r="I419" s="45">
        <f>G419*('Itens de Contrato'!F419+'Itens de Contrato'!G419)</f>
        <v>0</v>
      </c>
    </row>
    <row r="420" spans="1:9" x14ac:dyDescent="0.25">
      <c r="A420" s="22" t="str">
        <f>'Itens de Contrato'!A420</f>
        <v>Instalações Hidráulicas - Csternas/Sucção e recalque</v>
      </c>
      <c r="B420" s="22" t="str">
        <f>'Itens de Contrato'!B420</f>
        <v>3.6.39</v>
      </c>
      <c r="C420" s="68" t="str">
        <f>VLOOKUP(B420,'Itens de Contrato'!B$5:J$873,2,0)</f>
        <v>PORCA SEXTAVADA Ref.AF.PS E ARRUELA LISA Ref.AF.AL Ф 1/4", FAB. MAXTIL,CARMEHIL</v>
      </c>
      <c r="D420" s="41">
        <v>60</v>
      </c>
      <c r="E420" s="42">
        <f>D420*('Itens de Contrato'!F420+'Itens de Contrato'!G420)</f>
        <v>23.473334586776911</v>
      </c>
      <c r="F420" s="44">
        <f t="shared" si="12"/>
        <v>60</v>
      </c>
      <c r="G420" s="44">
        <f>SUM('Medição 01'!G420,'Medição 02'!G420,'Medição 03'!G420,'Medição 04'!G420,'Medição 05'!G420,'Medição 06'!G420,'Medição 07'!G420,'Medição 08'!G420,'Medição 09'!G420,'Medição 10'!G420,'Medição 11'!G420,'Medição 12'!G420)</f>
        <v>0</v>
      </c>
      <c r="H420" s="46">
        <f t="shared" si="13"/>
        <v>0</v>
      </c>
      <c r="I420" s="45">
        <f>G420*('Itens de Contrato'!F420+'Itens de Contrato'!G420)</f>
        <v>0</v>
      </c>
    </row>
    <row r="421" spans="1:9" ht="26.4" customHeight="1" x14ac:dyDescent="0.25">
      <c r="A421" s="22" t="str">
        <f>'Itens de Contrato'!A421</f>
        <v>Instalações Hidráulicas - Csternas/Sucção e recalque</v>
      </c>
      <c r="B421" s="22" t="str">
        <f>'Itens de Contrato'!B421</f>
        <v>3.6.40</v>
      </c>
      <c r="C421" s="68" t="str">
        <f>VLOOKUP(B421,'Itens de Contrato'!B$5:J$873,2,0)</f>
        <v>BOMBA CENTRIFUGA MULTIESTÁGIO, Q-9,93m³/h - Hman-72,66mca, POT. 5,0CV/380V, MOD.ME-AL/BR 2350, FAB. SCHNEIDER, ABS/SULZER</v>
      </c>
      <c r="D421" s="41">
        <v>2</v>
      </c>
      <c r="E421" s="42">
        <f>D421*('Itens de Contrato'!F421+'Itens de Contrato'!G421)</f>
        <v>32331.723948691528</v>
      </c>
      <c r="F421" s="44">
        <f t="shared" si="12"/>
        <v>2</v>
      </c>
      <c r="G421" s="44">
        <f>SUM('Medição 01'!G421,'Medição 02'!G421,'Medição 03'!G421,'Medição 04'!G421,'Medição 05'!G421,'Medição 06'!G421,'Medição 07'!G421,'Medição 08'!G421,'Medição 09'!G421,'Medição 10'!G421,'Medição 11'!G421,'Medição 12'!G421)</f>
        <v>0</v>
      </c>
      <c r="H421" s="46">
        <f t="shared" si="13"/>
        <v>0</v>
      </c>
      <c r="I421" s="45">
        <f>G421*('Itens de Contrato'!F421+'Itens de Contrato'!G421)</f>
        <v>0</v>
      </c>
    </row>
    <row r="422" spans="1:9" ht="26.4" customHeight="1" x14ac:dyDescent="0.25">
      <c r="A422" s="22" t="str">
        <f>'Itens de Contrato'!A422</f>
        <v>Instalações Hidráulicas - Csternas/Sucção e recalque</v>
      </c>
      <c r="B422" s="22" t="str">
        <f>'Itens de Contrato'!B422</f>
        <v>3.6.41</v>
      </c>
      <c r="C422" s="68" t="str">
        <f>VLOOKUP(B422,'Itens de Contrato'!B$5:J$873,2,0)</f>
        <v>TANQUE DE POLIETILENO COM TAMPA ROSCA 600mm, CAPACIDADE 15.000 Litros, FAB. FORTLEV, BAKOFTEC</v>
      </c>
      <c r="D422" s="41">
        <v>2</v>
      </c>
      <c r="E422" s="42">
        <f>D422*('Itens de Contrato'!F422+'Itens de Contrato'!G422)</f>
        <v>91138.015977755014</v>
      </c>
      <c r="F422" s="44">
        <f t="shared" si="12"/>
        <v>2</v>
      </c>
      <c r="G422" s="44">
        <f>SUM('Medição 01'!G422,'Medição 02'!G422,'Medição 03'!G422,'Medição 04'!G422,'Medição 05'!G422,'Medição 06'!G422,'Medição 07'!G422,'Medição 08'!G422,'Medição 09'!G422,'Medição 10'!G422,'Medição 11'!G422,'Medição 12'!G422)</f>
        <v>0</v>
      </c>
      <c r="H422" s="46">
        <f t="shared" si="13"/>
        <v>0</v>
      </c>
      <c r="I422" s="45">
        <f>G422*('Itens de Contrato'!F422+'Itens de Contrato'!G422)</f>
        <v>0</v>
      </c>
    </row>
    <row r="423" spans="1:9" ht="26.4" customHeight="1" x14ac:dyDescent="0.25">
      <c r="A423" s="22" t="str">
        <f>'Itens de Contrato'!A423</f>
        <v>Instalações Sanitárias - Ramais e ventilação</v>
      </c>
      <c r="B423" s="22" t="str">
        <f>'Itens de Contrato'!B423</f>
        <v>4.1.1</v>
      </c>
      <c r="C423" s="68" t="str">
        <f>VLOOKUP(B423,'Itens de Contrato'!B$5:J$873,2,0)</f>
        <v>TUBO PVC ESGOTO, PONTA-BOLSA e VIROLA, SÉRIE-N, NBR-5688, Ф 40mm x 6,0m, FAB. TIGRE, AMANCO</v>
      </c>
      <c r="D423" s="41">
        <v>117</v>
      </c>
      <c r="E423" s="42">
        <f>D423*('Itens de Contrato'!F423+'Itens de Contrato'!G423)</f>
        <v>8761.0468294277725</v>
      </c>
      <c r="F423" s="44">
        <f t="shared" si="12"/>
        <v>117</v>
      </c>
      <c r="G423" s="44">
        <f>SUM('Medição 01'!G423,'Medição 02'!G423,'Medição 03'!G423,'Medição 04'!G423,'Medição 05'!G423,'Medição 06'!G423,'Medição 07'!G423,'Medição 08'!G423,'Medição 09'!G423,'Medição 10'!G423,'Medição 11'!G423,'Medição 12'!G423)</f>
        <v>0</v>
      </c>
      <c r="H423" s="46">
        <f t="shared" si="13"/>
        <v>0</v>
      </c>
      <c r="I423" s="45">
        <f>G423*('Itens de Contrato'!F423+'Itens de Contrato'!G423)</f>
        <v>0</v>
      </c>
    </row>
    <row r="424" spans="1:9" ht="26.4" customHeight="1" x14ac:dyDescent="0.25">
      <c r="A424" s="22" t="str">
        <f>'Itens de Contrato'!A424</f>
        <v>Instalações Sanitárias - Ramais e ventilação</v>
      </c>
      <c r="B424" s="22" t="str">
        <f>'Itens de Contrato'!B424</f>
        <v>4.1.2</v>
      </c>
      <c r="C424" s="68" t="str">
        <f>VLOOKUP(B424,'Itens de Contrato'!B$5:J$873,2,0)</f>
        <v>TUBO PVC ESGOTO, PONTA-BOLSA e VIROLA, SÉRIE-N, NBR-5688, Ф 50mm x 6,0m, FAB. TIGRE, AMANCO</v>
      </c>
      <c r="D424" s="41">
        <v>137</v>
      </c>
      <c r="E424" s="42">
        <f>D424*('Itens de Contrato'!F424+'Itens de Contrato'!G424)</f>
        <v>17380.28573285431</v>
      </c>
      <c r="F424" s="44">
        <f t="shared" si="12"/>
        <v>137</v>
      </c>
      <c r="G424" s="44">
        <f>SUM('Medição 01'!G424,'Medição 02'!G424,'Medição 03'!G424,'Medição 04'!G424,'Medição 05'!G424,'Medição 06'!G424,'Medição 07'!G424,'Medição 08'!G424,'Medição 09'!G424,'Medição 10'!G424,'Medição 11'!G424,'Medição 12'!G424)</f>
        <v>0</v>
      </c>
      <c r="H424" s="46">
        <f t="shared" si="13"/>
        <v>0</v>
      </c>
      <c r="I424" s="45">
        <f>G424*('Itens de Contrato'!F424+'Itens de Contrato'!G424)</f>
        <v>0</v>
      </c>
    </row>
    <row r="425" spans="1:9" ht="26.4" customHeight="1" x14ac:dyDescent="0.25">
      <c r="A425" s="22" t="str">
        <f>'Itens de Contrato'!A425</f>
        <v>Instalações Sanitárias - Ramais e ventilação</v>
      </c>
      <c r="B425" s="22" t="str">
        <f>'Itens de Contrato'!B425</f>
        <v>4.1.3</v>
      </c>
      <c r="C425" s="68" t="str">
        <f>VLOOKUP(B425,'Itens de Contrato'!B$5:J$873,2,0)</f>
        <v>TUBO PVC ESGOTO, PONTA-BOLSA e VIROLA, SÉRIE-N, NBR-5688, Ф 75mm x 6,0m, FAB. TIGRE, AMANCO</v>
      </c>
      <c r="D425" s="41">
        <v>122</v>
      </c>
      <c r="E425" s="42">
        <f>D425*('Itens de Contrato'!F425+'Itens de Contrato'!G425)</f>
        <v>27366.207344606475</v>
      </c>
      <c r="F425" s="44">
        <f t="shared" si="12"/>
        <v>122</v>
      </c>
      <c r="G425" s="44">
        <f>SUM('Medição 01'!G425,'Medição 02'!G425,'Medição 03'!G425,'Medição 04'!G425,'Medição 05'!G425,'Medição 06'!G425,'Medição 07'!G425,'Medição 08'!G425,'Medição 09'!G425,'Medição 10'!G425,'Medição 11'!G425,'Medição 12'!G425)</f>
        <v>0</v>
      </c>
      <c r="H425" s="46">
        <f t="shared" si="13"/>
        <v>0</v>
      </c>
      <c r="I425" s="45">
        <f>G425*('Itens de Contrato'!F425+'Itens de Contrato'!G425)</f>
        <v>0</v>
      </c>
    </row>
    <row r="426" spans="1:9" ht="26.4" customHeight="1" x14ac:dyDescent="0.25">
      <c r="A426" s="22" t="str">
        <f>'Itens de Contrato'!A426</f>
        <v>Instalações Sanitárias - Ramais e ventilação</v>
      </c>
      <c r="B426" s="22" t="str">
        <f>'Itens de Contrato'!B426</f>
        <v>4.1.4</v>
      </c>
      <c r="C426" s="68" t="str">
        <f>VLOOKUP(B426,'Itens de Contrato'!B$5:J$873,2,0)</f>
        <v>TUBO PVC ESGOTO, PONTA-BOLSA e VIROLA, SÉRIE-N, NBR-5688, Ф 100mm x 6,0m, FAB. TIGRE, AMANCO</v>
      </c>
      <c r="D426" s="41">
        <v>201</v>
      </c>
      <c r="E426" s="42">
        <f>D426*('Itens de Contrato'!F426+'Itens de Contrato'!G426)</f>
        <v>47439.776866551743</v>
      </c>
      <c r="F426" s="44">
        <f t="shared" si="12"/>
        <v>201</v>
      </c>
      <c r="G426" s="44">
        <f>SUM('Medição 01'!G426,'Medição 02'!G426,'Medição 03'!G426,'Medição 04'!G426,'Medição 05'!G426,'Medição 06'!G426,'Medição 07'!G426,'Medição 08'!G426,'Medição 09'!G426,'Medição 10'!G426,'Medição 11'!G426,'Medição 12'!G426)</f>
        <v>0</v>
      </c>
      <c r="H426" s="46">
        <f t="shared" si="13"/>
        <v>0</v>
      </c>
      <c r="I426" s="45">
        <f>G426*('Itens de Contrato'!F426+'Itens de Contrato'!G426)</f>
        <v>0</v>
      </c>
    </row>
    <row r="427" spans="1:9" ht="26.4" customHeight="1" x14ac:dyDescent="0.25">
      <c r="A427" s="22" t="str">
        <f>'Itens de Contrato'!A427</f>
        <v>Instalações Sanitárias - Ramais e ventilação</v>
      </c>
      <c r="B427" s="22" t="str">
        <f>'Itens de Contrato'!B427</f>
        <v>4.1.5</v>
      </c>
      <c r="C427" s="68" t="str">
        <f>VLOOKUP(B427,'Itens de Contrato'!B$5:J$873,2,0)</f>
        <v>TUBO PVC ESGOTO, PONTA-BOLSA e VIROLA, SÉRIE-N, NBR-5688, Ф 150mm x 6,0m, FAB. TIGRE, AMANCO</v>
      </c>
      <c r="D427" s="41">
        <v>8</v>
      </c>
      <c r="E427" s="42">
        <f>D427*('Itens de Contrato'!F427+'Itens de Contrato'!G427)</f>
        <v>5317.4346039436477</v>
      </c>
      <c r="F427" s="44">
        <f t="shared" si="12"/>
        <v>8</v>
      </c>
      <c r="G427" s="44">
        <f>SUM('Medição 01'!G427,'Medição 02'!G427,'Medição 03'!G427,'Medição 04'!G427,'Medição 05'!G427,'Medição 06'!G427,'Medição 07'!G427,'Medição 08'!G427,'Medição 09'!G427,'Medição 10'!G427,'Medição 11'!G427,'Medição 12'!G427)</f>
        <v>0</v>
      </c>
      <c r="H427" s="46">
        <f t="shared" si="13"/>
        <v>0</v>
      </c>
      <c r="I427" s="45">
        <f>G427*('Itens de Contrato'!F427+'Itens de Contrato'!G427)</f>
        <v>0</v>
      </c>
    </row>
    <row r="428" spans="1:9" x14ac:dyDescent="0.25">
      <c r="A428" s="22" t="str">
        <f>'Itens de Contrato'!A428</f>
        <v>Instalações Sanitárias - Ramais e ventilação</v>
      </c>
      <c r="B428" s="22" t="str">
        <f>'Itens de Contrato'!B428</f>
        <v>4.1.6</v>
      </c>
      <c r="C428" s="68" t="str">
        <f>VLOOKUP(B428,'Itens de Contrato'!B$5:J$873,2,0)</f>
        <v>LUVA SIMPLES PVC ESGOTO Ф 50mm, FAB. TIGRE, AMANCO</v>
      </c>
      <c r="D428" s="41">
        <v>1095</v>
      </c>
      <c r="E428" s="42">
        <f>D428*('Itens de Contrato'!F428+'Itens de Contrato'!G428)</f>
        <v>9725.3948593226232</v>
      </c>
      <c r="F428" s="44">
        <f t="shared" si="12"/>
        <v>1095</v>
      </c>
      <c r="G428" s="44">
        <f>SUM('Medição 01'!G428,'Medição 02'!G428,'Medição 03'!G428,'Medição 04'!G428,'Medição 05'!G428,'Medição 06'!G428,'Medição 07'!G428,'Medição 08'!G428,'Medição 09'!G428,'Medição 10'!G428,'Medição 11'!G428,'Medição 12'!G428)</f>
        <v>0</v>
      </c>
      <c r="H428" s="46">
        <f t="shared" si="13"/>
        <v>0</v>
      </c>
      <c r="I428" s="45">
        <f>G428*('Itens de Contrato'!F428+'Itens de Contrato'!G428)</f>
        <v>0</v>
      </c>
    </row>
    <row r="429" spans="1:9" x14ac:dyDescent="0.25">
      <c r="A429" s="22" t="str">
        <f>'Itens de Contrato'!A429</f>
        <v>Instalações Sanitárias - Ramais e ventilação</v>
      </c>
      <c r="B429" s="22" t="str">
        <f>'Itens de Contrato'!B429</f>
        <v>4.1.7</v>
      </c>
      <c r="C429" s="68" t="str">
        <f>VLOOKUP(B429,'Itens de Contrato'!B$5:J$873,2,0)</f>
        <v>LUVA SIMPLES PVC ESGOTO Ф 75mm, FAB. TIGRE, AMANCO</v>
      </c>
      <c r="D429" s="41">
        <v>393</v>
      </c>
      <c r="E429" s="42">
        <f>D429*('Itens de Contrato'!F429+'Itens de Contrato'!G429)</f>
        <v>7887.8098435314614</v>
      </c>
      <c r="F429" s="44">
        <f t="shared" si="12"/>
        <v>393</v>
      </c>
      <c r="G429" s="44">
        <f>SUM('Medição 01'!G429,'Medição 02'!G429,'Medição 03'!G429,'Medição 04'!G429,'Medição 05'!G429,'Medição 06'!G429,'Medição 07'!G429,'Medição 08'!G429,'Medição 09'!G429,'Medição 10'!G429,'Medição 11'!G429,'Medição 12'!G429)</f>
        <v>0</v>
      </c>
      <c r="H429" s="46">
        <f t="shared" si="13"/>
        <v>0</v>
      </c>
      <c r="I429" s="45">
        <f>G429*('Itens de Contrato'!F429+'Itens de Contrato'!G429)</f>
        <v>0</v>
      </c>
    </row>
    <row r="430" spans="1:9" x14ac:dyDescent="0.25">
      <c r="A430" s="22" t="str">
        <f>'Itens de Contrato'!A430</f>
        <v>Instalações Sanitárias - Ramais e ventilação</v>
      </c>
      <c r="B430" s="22" t="str">
        <f>'Itens de Contrato'!B430</f>
        <v>4.1.8</v>
      </c>
      <c r="C430" s="68" t="str">
        <f>VLOOKUP(B430,'Itens de Contrato'!B$5:J$873,2,0)</f>
        <v>LUVA SIMPLES PVC ESGOTO Ф 100mm, FAB. TIGRE, AMANCO</v>
      </c>
      <c r="D430" s="41">
        <v>708</v>
      </c>
      <c r="E430" s="42">
        <f>D430*('Itens de Contrato'!F430+'Itens de Contrato'!G430)</f>
        <v>7921.8996643518085</v>
      </c>
      <c r="F430" s="44">
        <f t="shared" si="12"/>
        <v>708</v>
      </c>
      <c r="G430" s="44">
        <f>SUM('Medição 01'!G430,'Medição 02'!G430,'Medição 03'!G430,'Medição 04'!G430,'Medição 05'!G430,'Medição 06'!G430,'Medição 07'!G430,'Medição 08'!G430,'Medição 09'!G430,'Medição 10'!G430,'Medição 11'!G430,'Medição 12'!G430)</f>
        <v>0</v>
      </c>
      <c r="H430" s="46">
        <f t="shared" si="13"/>
        <v>0</v>
      </c>
      <c r="I430" s="45">
        <f>G430*('Itens de Contrato'!F430+'Itens de Contrato'!G430)</f>
        <v>0</v>
      </c>
    </row>
    <row r="431" spans="1:9" x14ac:dyDescent="0.25">
      <c r="A431" s="22" t="str">
        <f>'Itens de Contrato'!A431</f>
        <v>Instalações Sanitárias - Ramais e ventilação</v>
      </c>
      <c r="B431" s="22" t="str">
        <f>'Itens de Contrato'!B431</f>
        <v>4.1.9</v>
      </c>
      <c r="C431" s="68" t="str">
        <f>VLOOKUP(B431,'Itens de Contrato'!B$5:J$873,2,0)</f>
        <v>LUVA SIMPLES PVC ESGOTO Ф 150mm, FAB. TIGRE, AMANCO</v>
      </c>
      <c r="D431" s="41">
        <v>7</v>
      </c>
      <c r="E431" s="42">
        <f>D431*('Itens de Contrato'!F431+'Itens de Contrato'!G431)</f>
        <v>726.24814955842362</v>
      </c>
      <c r="F431" s="44">
        <f t="shared" si="12"/>
        <v>7</v>
      </c>
      <c r="G431" s="44">
        <f>SUM('Medição 01'!G431,'Medição 02'!G431,'Medição 03'!G431,'Medição 04'!G431,'Medição 05'!G431,'Medição 06'!G431,'Medição 07'!G431,'Medição 08'!G431,'Medição 09'!G431,'Medição 10'!G431,'Medição 11'!G431,'Medição 12'!G431)</f>
        <v>0</v>
      </c>
      <c r="H431" s="46">
        <f t="shared" si="13"/>
        <v>0</v>
      </c>
      <c r="I431" s="45">
        <f>G431*('Itens de Contrato'!F431+'Itens de Contrato'!G431)</f>
        <v>0</v>
      </c>
    </row>
    <row r="432" spans="1:9" x14ac:dyDescent="0.25">
      <c r="A432" s="22" t="str">
        <f>'Itens de Contrato'!A432</f>
        <v>Instalações Sanitárias - Ramais e ventilação</v>
      </c>
      <c r="B432" s="22" t="str">
        <f>'Itens de Contrato'!B432</f>
        <v>4.1.10</v>
      </c>
      <c r="C432" s="68" t="str">
        <f>VLOOKUP(B432,'Itens de Contrato'!B$5:J$873,2,0)</f>
        <v>CAP PVC ESGOTO Ф 50mm, FAB. TIGRE, AMANCO</v>
      </c>
      <c r="D432" s="41">
        <v>26</v>
      </c>
      <c r="E432" s="42">
        <f>D432*('Itens de Contrato'!F432+'Itens de Contrato'!G432)</f>
        <v>279.59748315234077</v>
      </c>
      <c r="F432" s="44">
        <f t="shared" si="12"/>
        <v>26</v>
      </c>
      <c r="G432" s="44">
        <f>SUM('Medição 01'!G432,'Medição 02'!G432,'Medição 03'!G432,'Medição 04'!G432,'Medição 05'!G432,'Medição 06'!G432,'Medição 07'!G432,'Medição 08'!G432,'Medição 09'!G432,'Medição 10'!G432,'Medição 11'!G432,'Medição 12'!G432)</f>
        <v>0</v>
      </c>
      <c r="H432" s="46">
        <f t="shared" si="13"/>
        <v>0</v>
      </c>
      <c r="I432" s="45">
        <f>G432*('Itens de Contrato'!F432+'Itens de Contrato'!G432)</f>
        <v>0</v>
      </c>
    </row>
    <row r="433" spans="1:9" x14ac:dyDescent="0.25">
      <c r="A433" s="22" t="str">
        <f>'Itens de Contrato'!A433</f>
        <v>Instalações Sanitárias - Ramais e ventilação</v>
      </c>
      <c r="B433" s="22" t="str">
        <f>'Itens de Contrato'!B433</f>
        <v>4.1.11</v>
      </c>
      <c r="C433" s="68" t="str">
        <f>VLOOKUP(B433,'Itens de Contrato'!B$5:J$873,2,0)</f>
        <v>CAP PVC ESGOTO Ф 75mm, FAB. TIGRE, AMANCO</v>
      </c>
      <c r="D433" s="41">
        <v>53</v>
      </c>
      <c r="E433" s="42">
        <f>D433*('Itens de Contrato'!F433+'Itens de Contrato'!G433)</f>
        <v>1054.5204981988234</v>
      </c>
      <c r="F433" s="44">
        <f t="shared" si="12"/>
        <v>53</v>
      </c>
      <c r="G433" s="44">
        <f>SUM('Medição 01'!G433,'Medição 02'!G433,'Medição 03'!G433,'Medição 04'!G433,'Medição 05'!G433,'Medição 06'!G433,'Medição 07'!G433,'Medição 08'!G433,'Medição 09'!G433,'Medição 10'!G433,'Medição 11'!G433,'Medição 12'!G433)</f>
        <v>0</v>
      </c>
      <c r="H433" s="46">
        <f t="shared" si="13"/>
        <v>0</v>
      </c>
      <c r="I433" s="45">
        <f>G433*('Itens de Contrato'!F433+'Itens de Contrato'!G433)</f>
        <v>0</v>
      </c>
    </row>
    <row r="434" spans="1:9" x14ac:dyDescent="0.25">
      <c r="A434" s="22" t="str">
        <f>'Itens de Contrato'!A434</f>
        <v>Instalações Sanitárias - Ramais e ventilação</v>
      </c>
      <c r="B434" s="22" t="str">
        <f>'Itens de Contrato'!B434</f>
        <v>4.1.12</v>
      </c>
      <c r="C434" s="68" t="str">
        <f>VLOOKUP(B434,'Itens de Contrato'!B$5:J$873,2,0)</f>
        <v>CAP PVC ESGOTO Ф 100mm, FAB. TIGRE, AMANCO</v>
      </c>
      <c r="D434" s="41">
        <v>4</v>
      </c>
      <c r="E434" s="42">
        <f>D434*('Itens de Contrato'!F434+'Itens de Contrato'!G434)</f>
        <v>112.67491223890656</v>
      </c>
      <c r="F434" s="44">
        <f t="shared" si="12"/>
        <v>4</v>
      </c>
      <c r="G434" s="44">
        <f>SUM('Medição 01'!G434,'Medição 02'!G434,'Medição 03'!G434,'Medição 04'!G434,'Medição 05'!G434,'Medição 06'!G434,'Medição 07'!G434,'Medição 08'!G434,'Medição 09'!G434,'Medição 10'!G434,'Medição 11'!G434,'Medição 12'!G434)</f>
        <v>0</v>
      </c>
      <c r="H434" s="46">
        <f t="shared" si="13"/>
        <v>0</v>
      </c>
      <c r="I434" s="45">
        <f>G434*('Itens de Contrato'!F434+'Itens de Contrato'!G434)</f>
        <v>0</v>
      </c>
    </row>
    <row r="435" spans="1:9" x14ac:dyDescent="0.25">
      <c r="A435" s="22" t="str">
        <f>'Itens de Contrato'!A435</f>
        <v>Instalações Sanitárias - Ramais e ventilação</v>
      </c>
      <c r="B435" s="22" t="str">
        <f>'Itens de Contrato'!B435</f>
        <v>4.1.13</v>
      </c>
      <c r="C435" s="68" t="str">
        <f>VLOOKUP(B435,'Itens de Contrato'!B$5:J$873,2,0)</f>
        <v>ANEL DE BORRACHA P/VIROLA ESGOTO Ф 50mm, FAB. TIGRE, AMANCO</v>
      </c>
      <c r="D435" s="41">
        <v>186</v>
      </c>
      <c r="E435" s="42">
        <f>D435*('Itens de Contrato'!F435+'Itens de Contrato'!G435)</f>
        <v>477.77994084612055</v>
      </c>
      <c r="F435" s="44">
        <f t="shared" si="12"/>
        <v>186</v>
      </c>
      <c r="G435" s="44">
        <f>SUM('Medição 01'!G435,'Medição 02'!G435,'Medição 03'!G435,'Medição 04'!G435,'Medição 05'!G435,'Medição 06'!G435,'Medição 07'!G435,'Medição 08'!G435,'Medição 09'!G435,'Medição 10'!G435,'Medição 11'!G435,'Medição 12'!G435)</f>
        <v>0</v>
      </c>
      <c r="H435" s="46">
        <f t="shared" si="13"/>
        <v>0</v>
      </c>
      <c r="I435" s="45">
        <f>G435*('Itens de Contrato'!F435+'Itens de Contrato'!G435)</f>
        <v>0</v>
      </c>
    </row>
    <row r="436" spans="1:9" x14ac:dyDescent="0.25">
      <c r="A436" s="22" t="str">
        <f>'Itens de Contrato'!A436</f>
        <v>Instalações Sanitárias - Ramais e ventilação</v>
      </c>
      <c r="B436" s="22" t="str">
        <f>'Itens de Contrato'!B436</f>
        <v>4.1.14</v>
      </c>
      <c r="C436" s="68" t="str">
        <f>VLOOKUP(B436,'Itens de Contrato'!B$5:J$873,2,0)</f>
        <v>ANEL DE BORRACHA P/VIROLA ESGOTO Ф 75mm, FAB. TIGRE, AMANCO</v>
      </c>
      <c r="D436" s="41">
        <v>53</v>
      </c>
      <c r="E436" s="42">
        <f>D436*('Itens de Contrato'!F436+'Itens de Contrato'!G436)</f>
        <v>200.75116705316776</v>
      </c>
      <c r="F436" s="44">
        <f t="shared" si="12"/>
        <v>53</v>
      </c>
      <c r="G436" s="44">
        <f>SUM('Medição 01'!G436,'Medição 02'!G436,'Medição 03'!G436,'Medição 04'!G436,'Medição 05'!G436,'Medição 06'!G436,'Medição 07'!G436,'Medição 08'!G436,'Medição 09'!G436,'Medição 10'!G436,'Medição 11'!G436,'Medição 12'!G436)</f>
        <v>0</v>
      </c>
      <c r="H436" s="46">
        <f t="shared" si="13"/>
        <v>0</v>
      </c>
      <c r="I436" s="45">
        <f>G436*('Itens de Contrato'!F436+'Itens de Contrato'!G436)</f>
        <v>0</v>
      </c>
    </row>
    <row r="437" spans="1:9" x14ac:dyDescent="0.25">
      <c r="A437" s="22" t="str">
        <f>'Itens de Contrato'!A437</f>
        <v>Instalações Sanitárias - Ramais e ventilação</v>
      </c>
      <c r="B437" s="22" t="str">
        <f>'Itens de Contrato'!B437</f>
        <v>4.1.15</v>
      </c>
      <c r="C437" s="68" t="str">
        <f>VLOOKUP(B437,'Itens de Contrato'!B$5:J$873,2,0)</f>
        <v>ANEL DE BORRACHA P/VIROLA ESGOTO Ф 100mm, FAB. TIGRE, AMANCO</v>
      </c>
      <c r="D437" s="41">
        <v>4</v>
      </c>
      <c r="E437" s="42">
        <f>D437*('Itens de Contrato'!F437+'Itens de Contrato'!G437)</f>
        <v>17.589128494790668</v>
      </c>
      <c r="F437" s="44">
        <f t="shared" si="12"/>
        <v>4</v>
      </c>
      <c r="G437" s="44">
        <f>SUM('Medição 01'!G437,'Medição 02'!G437,'Medição 03'!G437,'Medição 04'!G437,'Medição 05'!G437,'Medição 06'!G437,'Medição 07'!G437,'Medição 08'!G437,'Medição 09'!G437,'Medição 10'!G437,'Medição 11'!G437,'Medição 12'!G437)</f>
        <v>0</v>
      </c>
      <c r="H437" s="46">
        <f t="shared" si="13"/>
        <v>0</v>
      </c>
      <c r="I437" s="45">
        <f>G437*('Itens de Contrato'!F437+'Itens de Contrato'!G437)</f>
        <v>0</v>
      </c>
    </row>
    <row r="438" spans="1:9" x14ac:dyDescent="0.25">
      <c r="A438" s="22" t="str">
        <f>'Itens de Contrato'!A438</f>
        <v>Instalações Sanitárias - Ramais e ventilação</v>
      </c>
      <c r="B438" s="22" t="str">
        <f>'Itens de Contrato'!B438</f>
        <v>4.1.16</v>
      </c>
      <c r="C438" s="68" t="str">
        <f>VLOOKUP(B438,'Itens de Contrato'!B$5:J$873,2,0)</f>
        <v>JOELHO 90o PVC ESGOTO C/ANEL Ф 1.1/2" X 40mm, FAB. TIGRE, AMANCO</v>
      </c>
      <c r="D438" s="41">
        <v>138</v>
      </c>
      <c r="E438" s="42">
        <f>D438*('Itens de Contrato'!F438+'Itens de Contrato'!G438)</f>
        <v>2313.800123553724</v>
      </c>
      <c r="F438" s="44">
        <f t="shared" si="12"/>
        <v>138</v>
      </c>
      <c r="G438" s="44">
        <f>SUM('Medição 01'!G438,'Medição 02'!G438,'Medição 03'!G438,'Medição 04'!G438,'Medição 05'!G438,'Medição 06'!G438,'Medição 07'!G438,'Medição 08'!G438,'Medição 09'!G438,'Medição 10'!G438,'Medição 11'!G438,'Medição 12'!G438)</f>
        <v>0</v>
      </c>
      <c r="H438" s="46">
        <f t="shared" si="13"/>
        <v>0</v>
      </c>
      <c r="I438" s="45">
        <f>G438*('Itens de Contrato'!F438+'Itens de Contrato'!G438)</f>
        <v>0</v>
      </c>
    </row>
    <row r="439" spans="1:9" x14ac:dyDescent="0.25">
      <c r="A439" s="22" t="str">
        <f>'Itens de Contrato'!A439</f>
        <v>Instalações Sanitárias - Ramais e ventilação</v>
      </c>
      <c r="B439" s="22" t="str">
        <f>'Itens de Contrato'!B439</f>
        <v>4.1.17</v>
      </c>
      <c r="C439" s="68" t="str">
        <f>VLOOKUP(B439,'Itens de Contrato'!B$5:J$873,2,0)</f>
        <v>JOELHO 90o PVC ESGOTO Ф 40mm, FAB. TIGRE, AMANCO</v>
      </c>
      <c r="D439" s="41">
        <v>268</v>
      </c>
      <c r="E439" s="42">
        <f>D439*('Itens de Contrato'!F439+'Itens de Contrato'!G439)</f>
        <v>933.44285873344575</v>
      </c>
      <c r="F439" s="44">
        <f t="shared" si="12"/>
        <v>268</v>
      </c>
      <c r="G439" s="44">
        <f>SUM('Medição 01'!G439,'Medição 02'!G439,'Medição 03'!G439,'Medição 04'!G439,'Medição 05'!G439,'Medição 06'!G439,'Medição 07'!G439,'Medição 08'!G439,'Medição 09'!G439,'Medição 10'!G439,'Medição 11'!G439,'Medição 12'!G439)</f>
        <v>0</v>
      </c>
      <c r="H439" s="46">
        <f t="shared" si="13"/>
        <v>0</v>
      </c>
      <c r="I439" s="45">
        <f>G439*('Itens de Contrato'!F439+'Itens de Contrato'!G439)</f>
        <v>0</v>
      </c>
    </row>
    <row r="440" spans="1:9" x14ac:dyDescent="0.25">
      <c r="A440" s="22" t="str">
        <f>'Itens de Contrato'!A440</f>
        <v>Instalações Sanitárias - Ramais e ventilação</v>
      </c>
      <c r="B440" s="22" t="str">
        <f>'Itens de Contrato'!B440</f>
        <v>4.1.18</v>
      </c>
      <c r="C440" s="68" t="str">
        <f>VLOOKUP(B440,'Itens de Contrato'!B$5:J$873,2,0)</f>
        <v>JOELHO 90o PVC ESGOTO Ф 50mm, FAB. TIGRE, AMANCO</v>
      </c>
      <c r="D440" s="41">
        <v>459</v>
      </c>
      <c r="E440" s="42">
        <f>D440*('Itens de Contrato'!F440+'Itens de Contrato'!G440)</f>
        <v>2617.8631367902676</v>
      </c>
      <c r="F440" s="44">
        <f t="shared" si="12"/>
        <v>459</v>
      </c>
      <c r="G440" s="44">
        <f>SUM('Medição 01'!G440,'Medição 02'!G440,'Medição 03'!G440,'Medição 04'!G440,'Medição 05'!G440,'Medição 06'!G440,'Medição 07'!G440,'Medição 08'!G440,'Medição 09'!G440,'Medição 10'!G440,'Medição 11'!G440,'Medição 12'!G440)</f>
        <v>0</v>
      </c>
      <c r="H440" s="46">
        <f t="shared" si="13"/>
        <v>0</v>
      </c>
      <c r="I440" s="45">
        <f>G440*('Itens de Contrato'!F440+'Itens de Contrato'!G440)</f>
        <v>0</v>
      </c>
    </row>
    <row r="441" spans="1:9" x14ac:dyDescent="0.25">
      <c r="A441" s="22" t="str">
        <f>'Itens de Contrato'!A441</f>
        <v>Instalações Sanitárias - Ramais e ventilação</v>
      </c>
      <c r="B441" s="22" t="str">
        <f>'Itens de Contrato'!B441</f>
        <v>4.1.19</v>
      </c>
      <c r="C441" s="68" t="str">
        <f>VLOOKUP(B441,'Itens de Contrato'!B$5:J$873,2,0)</f>
        <v>JOELHO 90o PVC ESGOTO Ф 75mm, FAB. TIGRE, AMANCO</v>
      </c>
      <c r="D441" s="41">
        <v>8</v>
      </c>
      <c r="E441" s="42">
        <f>D441*('Itens de Contrato'!F441+'Itens de Contrato'!G441)</f>
        <v>146.98242029310217</v>
      </c>
      <c r="F441" s="44">
        <f t="shared" si="12"/>
        <v>8</v>
      </c>
      <c r="G441" s="44">
        <f>SUM('Medição 01'!G441,'Medição 02'!G441,'Medição 03'!G441,'Medição 04'!G441,'Medição 05'!G441,'Medição 06'!G441,'Medição 07'!G441,'Medição 08'!G441,'Medição 09'!G441,'Medição 10'!G441,'Medição 11'!G441,'Medição 12'!G441)</f>
        <v>0</v>
      </c>
      <c r="H441" s="46">
        <f t="shared" si="13"/>
        <v>0</v>
      </c>
      <c r="I441" s="45">
        <f>G441*('Itens de Contrato'!F441+'Itens de Contrato'!G441)</f>
        <v>0</v>
      </c>
    </row>
    <row r="442" spans="1:9" x14ac:dyDescent="0.25">
      <c r="A442" s="22" t="str">
        <f>'Itens de Contrato'!A442</f>
        <v>Instalações Sanitárias - Ramais e ventilação</v>
      </c>
      <c r="B442" s="22" t="str">
        <f>'Itens de Contrato'!B442</f>
        <v>4.1.20</v>
      </c>
      <c r="C442" s="68" t="str">
        <f>VLOOKUP(B442,'Itens de Contrato'!B$5:J$873,2,0)</f>
        <v>JOELHO 90o PVC ESGOTO Ф 100mm, FAB. TIGRE, AMANCO</v>
      </c>
      <c r="D442" s="41">
        <v>194</v>
      </c>
      <c r="E442" s="42">
        <f>D442*('Itens de Contrato'!F442+'Itens de Contrato'!G442)</f>
        <v>2804.1598715160326</v>
      </c>
      <c r="F442" s="44">
        <f t="shared" si="12"/>
        <v>194</v>
      </c>
      <c r="G442" s="44">
        <f>SUM('Medição 01'!G442,'Medição 02'!G442,'Medição 03'!G442,'Medição 04'!G442,'Medição 05'!G442,'Medição 06'!G442,'Medição 07'!G442,'Medição 08'!G442,'Medição 09'!G442,'Medição 10'!G442,'Medição 11'!G442,'Medição 12'!G442)</f>
        <v>0</v>
      </c>
      <c r="H442" s="46">
        <f t="shared" si="13"/>
        <v>0</v>
      </c>
      <c r="I442" s="45">
        <f>G442*('Itens de Contrato'!F442+'Itens de Contrato'!G442)</f>
        <v>0</v>
      </c>
    </row>
    <row r="443" spans="1:9" x14ac:dyDescent="0.25">
      <c r="A443" s="22" t="str">
        <f>'Itens de Contrato'!A443</f>
        <v>Instalações Sanitárias - Ramais e ventilação</v>
      </c>
      <c r="B443" s="22" t="str">
        <f>'Itens de Contrato'!B443</f>
        <v>4.1.21</v>
      </c>
      <c r="C443" s="68" t="str">
        <f>VLOOKUP(B443,'Itens de Contrato'!B$5:J$873,2,0)</f>
        <v>JOELHO 90o PVC ESGOTO Ф 150mm, FAB. TIGRE, AMANCO</v>
      </c>
      <c r="D443" s="41">
        <v>3</v>
      </c>
      <c r="E443" s="42">
        <f>D443*('Itens de Contrato'!F443+'Itens de Contrato'!G443)</f>
        <v>313.46961673884363</v>
      </c>
      <c r="F443" s="44">
        <f t="shared" si="12"/>
        <v>3</v>
      </c>
      <c r="G443" s="44">
        <f>SUM('Medição 01'!G443,'Medição 02'!G443,'Medição 03'!G443,'Medição 04'!G443,'Medição 05'!G443,'Medição 06'!G443,'Medição 07'!G443,'Medição 08'!G443,'Medição 09'!G443,'Medição 10'!G443,'Medição 11'!G443,'Medição 12'!G443)</f>
        <v>0</v>
      </c>
      <c r="H443" s="46">
        <f t="shared" si="13"/>
        <v>0</v>
      </c>
      <c r="I443" s="45">
        <f>G443*('Itens de Contrato'!F443+'Itens de Contrato'!G443)</f>
        <v>0</v>
      </c>
    </row>
    <row r="444" spans="1:9" x14ac:dyDescent="0.25">
      <c r="A444" s="22" t="str">
        <f>'Itens de Contrato'!A444</f>
        <v>Instalações Sanitárias - Ramais e ventilação</v>
      </c>
      <c r="B444" s="22" t="str">
        <f>'Itens de Contrato'!B444</f>
        <v>4.1.22</v>
      </c>
      <c r="C444" s="68" t="str">
        <f>VLOOKUP(B444,'Itens de Contrato'!B$5:J$873,2,0)</f>
        <v>JOELHO 45o PVC ESGOTO Ф 40mm, FAB. TIGRE, AMANCO</v>
      </c>
      <c r="D444" s="41">
        <v>503</v>
      </c>
      <c r="E444" s="42">
        <f>D444*('Itens de Contrato'!F444+'Itens de Contrato'!G444)</f>
        <v>3832.3837518662094</v>
      </c>
      <c r="F444" s="44">
        <f t="shared" si="12"/>
        <v>503</v>
      </c>
      <c r="G444" s="44">
        <f>SUM('Medição 01'!G444,'Medição 02'!G444,'Medição 03'!G444,'Medição 04'!G444,'Medição 05'!G444,'Medição 06'!G444,'Medição 07'!G444,'Medição 08'!G444,'Medição 09'!G444,'Medição 10'!G444,'Medição 11'!G444,'Medição 12'!G444)</f>
        <v>0</v>
      </c>
      <c r="H444" s="46">
        <f t="shared" si="13"/>
        <v>0</v>
      </c>
      <c r="I444" s="45">
        <f>G444*('Itens de Contrato'!F444+'Itens de Contrato'!G444)</f>
        <v>0</v>
      </c>
    </row>
    <row r="445" spans="1:9" x14ac:dyDescent="0.25">
      <c r="A445" s="22" t="str">
        <f>'Itens de Contrato'!A445</f>
        <v>Instalações Sanitárias - Ramais e ventilação</v>
      </c>
      <c r="B445" s="22" t="str">
        <f>'Itens de Contrato'!B445</f>
        <v>4.1.23</v>
      </c>
      <c r="C445" s="68" t="str">
        <f>VLOOKUP(B445,'Itens de Contrato'!B$5:J$873,2,0)</f>
        <v>JOELHO 45o PVC ESGOTO Ф 50mm, FAB. TIGRE, AMANCO</v>
      </c>
      <c r="D445" s="41">
        <v>499</v>
      </c>
      <c r="E445" s="42">
        <f>D445*('Itens de Contrato'!F445+'Itens de Contrato'!G445)</f>
        <v>5453.0216704060304</v>
      </c>
      <c r="F445" s="44">
        <f t="shared" si="12"/>
        <v>499</v>
      </c>
      <c r="G445" s="44">
        <f>SUM('Medição 01'!G445,'Medição 02'!G445,'Medição 03'!G445,'Medição 04'!G445,'Medição 05'!G445,'Medição 06'!G445,'Medição 07'!G445,'Medição 08'!G445,'Medição 09'!G445,'Medição 10'!G445,'Medição 11'!G445,'Medição 12'!G445)</f>
        <v>0</v>
      </c>
      <c r="H445" s="46">
        <f t="shared" si="13"/>
        <v>0</v>
      </c>
      <c r="I445" s="45">
        <f>G445*('Itens de Contrato'!F445+'Itens de Contrato'!G445)</f>
        <v>0</v>
      </c>
    </row>
    <row r="446" spans="1:9" x14ac:dyDescent="0.25">
      <c r="A446" s="22" t="str">
        <f>'Itens de Contrato'!A446</f>
        <v>Instalações Sanitárias - Ramais e ventilação</v>
      </c>
      <c r="B446" s="22" t="str">
        <f>'Itens de Contrato'!B446</f>
        <v>4.1.24</v>
      </c>
      <c r="C446" s="68" t="str">
        <f>VLOOKUP(B446,'Itens de Contrato'!B$5:J$873,2,0)</f>
        <v>JOELHO 45o PVC ESGOTO Ф 75mm, FAB. TIGRE, AMANCO</v>
      </c>
      <c r="D446" s="41">
        <v>120</v>
      </c>
      <c r="E446" s="42">
        <f>D446*('Itens de Contrato'!F446+'Itens de Contrato'!G446)</f>
        <v>3066.7777504283531</v>
      </c>
      <c r="F446" s="44">
        <f t="shared" si="12"/>
        <v>120</v>
      </c>
      <c r="G446" s="44">
        <f>SUM('Medição 01'!G446,'Medição 02'!G446,'Medição 03'!G446,'Medição 04'!G446,'Medição 05'!G446,'Medição 06'!G446,'Medição 07'!G446,'Medição 08'!G446,'Medição 09'!G446,'Medição 10'!G446,'Medição 11'!G446,'Medição 12'!G446)</f>
        <v>0</v>
      </c>
      <c r="H446" s="46">
        <f t="shared" si="13"/>
        <v>0</v>
      </c>
      <c r="I446" s="45">
        <f>G446*('Itens de Contrato'!F446+'Itens de Contrato'!G446)</f>
        <v>0</v>
      </c>
    </row>
    <row r="447" spans="1:9" x14ac:dyDescent="0.25">
      <c r="A447" s="22" t="str">
        <f>'Itens de Contrato'!A447</f>
        <v>Instalações Sanitárias - Ramais e ventilação</v>
      </c>
      <c r="B447" s="22" t="str">
        <f>'Itens de Contrato'!B447</f>
        <v>4.1.25</v>
      </c>
      <c r="C447" s="68" t="str">
        <f>VLOOKUP(B447,'Itens de Contrato'!B$5:J$873,2,0)</f>
        <v>JOELHO 45o PVC ESGOTO Ф 100mm, FAB. TIGRE, AMANCO</v>
      </c>
      <c r="D447" s="41">
        <v>178</v>
      </c>
      <c r="E447" s="42">
        <f>D447*('Itens de Contrato'!F447+'Itens de Contrato'!G447)</f>
        <v>4618.8006528597825</v>
      </c>
      <c r="F447" s="44">
        <f t="shared" si="12"/>
        <v>178</v>
      </c>
      <c r="G447" s="44">
        <f>SUM('Medição 01'!G447,'Medição 02'!G447,'Medição 03'!G447,'Medição 04'!G447,'Medição 05'!G447,'Medição 06'!G447,'Medição 07'!G447,'Medição 08'!G447,'Medição 09'!G447,'Medição 10'!G447,'Medição 11'!G447,'Medição 12'!G447)</f>
        <v>0</v>
      </c>
      <c r="H447" s="46">
        <f t="shared" si="13"/>
        <v>0</v>
      </c>
      <c r="I447" s="45">
        <f>G447*('Itens de Contrato'!F447+'Itens de Contrato'!G447)</f>
        <v>0</v>
      </c>
    </row>
    <row r="448" spans="1:9" x14ac:dyDescent="0.25">
      <c r="A448" s="22" t="str">
        <f>'Itens de Contrato'!A448</f>
        <v>Instalações Sanitárias - Ramais e ventilação</v>
      </c>
      <c r="B448" s="22" t="str">
        <f>'Itens de Contrato'!B448</f>
        <v>4.1.26</v>
      </c>
      <c r="C448" s="68" t="str">
        <f>VLOOKUP(B448,'Itens de Contrato'!B$5:J$873,2,0)</f>
        <v>JOELHO 45o PVC ESGOTO Ф 150mm, FAB. TIGRE, AMANCO</v>
      </c>
      <c r="D448" s="41">
        <v>4</v>
      </c>
      <c r="E448" s="42">
        <f>D448*('Itens de Contrato'!F448+'Itens de Contrato'!G448)</f>
        <v>852.2890579555002</v>
      </c>
      <c r="F448" s="44">
        <f t="shared" si="12"/>
        <v>4</v>
      </c>
      <c r="G448" s="44">
        <f>SUM('Medição 01'!G448,'Medição 02'!G448,'Medição 03'!G448,'Medição 04'!G448,'Medição 05'!G448,'Medição 06'!G448,'Medição 07'!G448,'Medição 08'!G448,'Medição 09'!G448,'Medição 10'!G448,'Medição 11'!G448,'Medição 12'!G448)</f>
        <v>0</v>
      </c>
      <c r="H448" s="46">
        <f t="shared" si="13"/>
        <v>0</v>
      </c>
      <c r="I448" s="45">
        <f>G448*('Itens de Contrato'!F448+'Itens de Contrato'!G448)</f>
        <v>0</v>
      </c>
    </row>
    <row r="449" spans="1:9" x14ac:dyDescent="0.25">
      <c r="A449" s="22" t="str">
        <f>'Itens de Contrato'!A449</f>
        <v>Instalações Sanitárias - Ramais e ventilação</v>
      </c>
      <c r="B449" s="22" t="str">
        <f>'Itens de Contrato'!B449</f>
        <v>4.1.27</v>
      </c>
      <c r="C449" s="68" t="str">
        <f>VLOOKUP(B449,'Itens de Contrato'!B$5:J$873,2,0)</f>
        <v>JUNÇÃO SIMPLES 45o PVC ESGOTO Ф 50x50mm, FAB. TIGRE, AMANCO</v>
      </c>
      <c r="D449" s="41">
        <v>78</v>
      </c>
      <c r="E449" s="42">
        <f>D449*('Itens de Contrato'!F449+'Itens de Contrato'!G449)</f>
        <v>2085.9411113863684</v>
      </c>
      <c r="F449" s="44">
        <f t="shared" si="12"/>
        <v>78</v>
      </c>
      <c r="G449" s="44">
        <f>SUM('Medição 01'!G449,'Medição 02'!G449,'Medição 03'!G449,'Medição 04'!G449,'Medição 05'!G449,'Medição 06'!G449,'Medição 07'!G449,'Medição 08'!G449,'Medição 09'!G449,'Medição 10'!G449,'Medição 11'!G449,'Medição 12'!G449)</f>
        <v>0</v>
      </c>
      <c r="H449" s="46">
        <f t="shared" si="13"/>
        <v>0</v>
      </c>
      <c r="I449" s="45">
        <f>G449*('Itens de Contrato'!F449+'Itens de Contrato'!G449)</f>
        <v>0</v>
      </c>
    </row>
    <row r="450" spans="1:9" x14ac:dyDescent="0.25">
      <c r="A450" s="22" t="str">
        <f>'Itens de Contrato'!A450</f>
        <v>Instalações Sanitárias - Ramais e ventilação</v>
      </c>
      <c r="B450" s="22" t="str">
        <f>'Itens de Contrato'!B450</f>
        <v>4.1.28</v>
      </c>
      <c r="C450" s="68" t="str">
        <f>VLOOKUP(B450,'Itens de Contrato'!B$5:J$873,2,0)</f>
        <v>JUNÇÃO SIMPLES 45o PVC ESGOTO Ф 100x100mm, FAB. TIGRE, AMANCO</v>
      </c>
      <c r="D450" s="41">
        <v>136</v>
      </c>
      <c r="E450" s="42">
        <f>D450*('Itens de Contrato'!F450+'Itens de Contrato'!G450)</f>
        <v>9687.3334061790829</v>
      </c>
      <c r="F450" s="44">
        <f t="shared" si="12"/>
        <v>136</v>
      </c>
      <c r="G450" s="44">
        <f>SUM('Medição 01'!G450,'Medição 02'!G450,'Medição 03'!G450,'Medição 04'!G450,'Medição 05'!G450,'Medição 06'!G450,'Medição 07'!G450,'Medição 08'!G450,'Medição 09'!G450,'Medição 10'!G450,'Medição 11'!G450,'Medição 12'!G450)</f>
        <v>0</v>
      </c>
      <c r="H450" s="46">
        <f t="shared" si="13"/>
        <v>0</v>
      </c>
      <c r="I450" s="45">
        <f>G450*('Itens de Contrato'!F450+'Itens de Contrato'!G450)</f>
        <v>0</v>
      </c>
    </row>
    <row r="451" spans="1:9" x14ac:dyDescent="0.25">
      <c r="A451" s="22" t="str">
        <f>'Itens de Contrato'!A451</f>
        <v>Instalações Sanitárias - Ramais e ventilação</v>
      </c>
      <c r="B451" s="22" t="str">
        <f>'Itens de Contrato'!B451</f>
        <v>4.1.29</v>
      </c>
      <c r="C451" s="68" t="str">
        <f>VLOOKUP(B451,'Itens de Contrato'!B$5:J$873,2,0)</f>
        <v>JUNÇÃO SIMPLES 45o PVC ESGOTO Ф 100x75mm, FAB. TIGRE, AMANCO</v>
      </c>
      <c r="D451" s="41">
        <v>53</v>
      </c>
      <c r="E451" s="42">
        <f>D451*('Itens de Contrato'!F451+'Itens de Contrato'!G451)</f>
        <v>3948.4943219552424</v>
      </c>
      <c r="F451" s="44">
        <f t="shared" si="12"/>
        <v>53</v>
      </c>
      <c r="G451" s="44">
        <f>SUM('Medição 01'!G451,'Medição 02'!G451,'Medição 03'!G451,'Medição 04'!G451,'Medição 05'!G451,'Medição 06'!G451,'Medição 07'!G451,'Medição 08'!G451,'Medição 09'!G451,'Medição 10'!G451,'Medição 11'!G451,'Medição 12'!G451)</f>
        <v>0</v>
      </c>
      <c r="H451" s="46">
        <f t="shared" si="13"/>
        <v>0</v>
      </c>
      <c r="I451" s="45">
        <f>G451*('Itens de Contrato'!F451+'Itens de Contrato'!G451)</f>
        <v>0</v>
      </c>
    </row>
    <row r="452" spans="1:9" x14ac:dyDescent="0.25">
      <c r="A452" s="22" t="str">
        <f>'Itens de Contrato'!A452</f>
        <v>Instalações Sanitárias - Ramais e ventilação</v>
      </c>
      <c r="B452" s="22" t="str">
        <f>'Itens de Contrato'!B452</f>
        <v>4.1.30</v>
      </c>
      <c r="C452" s="68" t="str">
        <f>VLOOKUP(B452,'Itens de Contrato'!B$5:J$873,2,0)</f>
        <v>JUNÇÃO SIMPLES 45o PVC ESGOTO Ф 100x50mm, FAB. TIGRE, AMANCO</v>
      </c>
      <c r="D452" s="41">
        <v>137</v>
      </c>
      <c r="E452" s="42">
        <f>D452*('Itens de Contrato'!F452+'Itens de Contrato'!G452)</f>
        <v>7185.8863281608274</v>
      </c>
      <c r="F452" s="44">
        <f t="shared" si="12"/>
        <v>137</v>
      </c>
      <c r="G452" s="44">
        <f>SUM('Medição 01'!G452,'Medição 02'!G452,'Medição 03'!G452,'Medição 04'!G452,'Medição 05'!G452,'Medição 06'!G452,'Medição 07'!G452,'Medição 08'!G452,'Medição 09'!G452,'Medição 10'!G452,'Medição 11'!G452,'Medição 12'!G452)</f>
        <v>0</v>
      </c>
      <c r="H452" s="46">
        <f t="shared" si="13"/>
        <v>0</v>
      </c>
      <c r="I452" s="45">
        <f>G452*('Itens de Contrato'!F452+'Itens de Contrato'!G452)</f>
        <v>0</v>
      </c>
    </row>
    <row r="453" spans="1:9" x14ac:dyDescent="0.25">
      <c r="A453" s="22" t="str">
        <f>'Itens de Contrato'!A453</f>
        <v>Instalações Sanitárias - Ramais e ventilação</v>
      </c>
      <c r="B453" s="22" t="str">
        <f>'Itens de Contrato'!B453</f>
        <v>4.1.31</v>
      </c>
      <c r="C453" s="68" t="str">
        <f>VLOOKUP(B453,'Itens de Contrato'!B$5:J$873,2,0)</f>
        <v>JUNÇÃO SIMPLES 45o PVC ESGOTO Ф 75x50mm, FAB. TIGRE, AMANCO</v>
      </c>
      <c r="D453" s="41">
        <v>131</v>
      </c>
      <c r="E453" s="42">
        <f>D453*('Itens de Contrato'!F453+'Itens de Contrato'!G453)</f>
        <v>5458.1371247903016</v>
      </c>
      <c r="F453" s="44">
        <f t="shared" si="12"/>
        <v>131</v>
      </c>
      <c r="G453" s="44">
        <f>SUM('Medição 01'!G453,'Medição 02'!G453,'Medição 03'!G453,'Medição 04'!G453,'Medição 05'!G453,'Medição 06'!G453,'Medição 07'!G453,'Medição 08'!G453,'Medição 09'!G453,'Medição 10'!G453,'Medição 11'!G453,'Medição 12'!G453)</f>
        <v>0</v>
      </c>
      <c r="H453" s="46">
        <f t="shared" si="13"/>
        <v>0</v>
      </c>
      <c r="I453" s="45">
        <f>G453*('Itens de Contrato'!F453+'Itens de Contrato'!G453)</f>
        <v>0</v>
      </c>
    </row>
    <row r="454" spans="1:9" x14ac:dyDescent="0.25">
      <c r="A454" s="22" t="str">
        <f>'Itens de Contrato'!A454</f>
        <v>Instalações Sanitárias - Ramais e ventilação</v>
      </c>
      <c r="B454" s="22" t="str">
        <f>'Itens de Contrato'!B454</f>
        <v>4.1.32</v>
      </c>
      <c r="C454" s="68" t="str">
        <f>VLOOKUP(B454,'Itens de Contrato'!B$5:J$873,2,0)</f>
        <v>JUNÇÃO INVERTIDA 45o PVC ESGOTO Ф 75x50mm, FAB. TIGRE, AMANCO</v>
      </c>
      <c r="D454" s="41">
        <v>130</v>
      </c>
      <c r="E454" s="42">
        <f>D454*('Itens de Contrato'!F454+'Itens de Contrato'!G454)</f>
        <v>4384.7630119180531</v>
      </c>
      <c r="F454" s="44">
        <f t="shared" ref="F454:F517" si="14">D454-G454</f>
        <v>130</v>
      </c>
      <c r="G454" s="44">
        <f>SUM('Medição 01'!G454,'Medição 02'!G454,'Medição 03'!G454,'Medição 04'!G454,'Medição 05'!G454,'Medição 06'!G454,'Medição 07'!G454,'Medição 08'!G454,'Medição 09'!G454,'Medição 10'!G454,'Medição 11'!G454,'Medição 12'!G454)</f>
        <v>0</v>
      </c>
      <c r="H454" s="46">
        <f t="shared" ref="H454:H517" si="15">G454/D454</f>
        <v>0</v>
      </c>
      <c r="I454" s="45">
        <f>G454*('Itens de Contrato'!F454+'Itens de Contrato'!G454)</f>
        <v>0</v>
      </c>
    </row>
    <row r="455" spans="1:9" x14ac:dyDescent="0.25">
      <c r="A455" s="22" t="str">
        <f>'Itens de Contrato'!A455</f>
        <v>Instalações Sanitárias - Ramais e ventilação</v>
      </c>
      <c r="B455" s="22" t="str">
        <f>'Itens de Contrato'!B455</f>
        <v>4.1.33</v>
      </c>
      <c r="C455" s="68" t="str">
        <f>VLOOKUP(B455,'Itens de Contrato'!B$5:J$873,2,0)</f>
        <v>JUNÇÃO INVERTIDA 45o PVC ESGOTO Ф 100x75mm, FAB. TIGRE, AMANCO</v>
      </c>
      <c r="D455" s="41">
        <v>10</v>
      </c>
      <c r="E455" s="42">
        <f>D455*('Itens de Contrato'!F455+'Itens de Contrato'!G455)</f>
        <v>690.50725909435414</v>
      </c>
      <c r="F455" s="44">
        <f t="shared" si="14"/>
        <v>10</v>
      </c>
      <c r="G455" s="44">
        <f>SUM('Medição 01'!G455,'Medição 02'!G455,'Medição 03'!G455,'Medição 04'!G455,'Medição 05'!G455,'Medição 06'!G455,'Medição 07'!G455,'Medição 08'!G455,'Medição 09'!G455,'Medição 10'!G455,'Medição 11'!G455,'Medição 12'!G455)</f>
        <v>0</v>
      </c>
      <c r="H455" s="46">
        <f t="shared" si="15"/>
        <v>0</v>
      </c>
      <c r="I455" s="45">
        <f>G455*('Itens de Contrato'!F455+'Itens de Contrato'!G455)</f>
        <v>0</v>
      </c>
    </row>
    <row r="456" spans="1:9" x14ac:dyDescent="0.25">
      <c r="A456" s="22" t="str">
        <f>'Itens de Contrato'!A456</f>
        <v>Instalações Sanitárias - Ramais e ventilação</v>
      </c>
      <c r="B456" s="22" t="str">
        <f>'Itens de Contrato'!B456</f>
        <v>4.1.34</v>
      </c>
      <c r="C456" s="68" t="str">
        <f>VLOOKUP(B456,'Itens de Contrato'!B$5:J$873,2,0)</f>
        <v>TÊ 90o PVC ESGOTO Ф 50x50mm, FAB. TIGRE, AMANCO</v>
      </c>
      <c r="D456" s="41">
        <v>59</v>
      </c>
      <c r="E456" s="42">
        <f>D456*('Itens de Contrato'!F456+'Itens de Contrato'!G456)</f>
        <v>1307.4730639283628</v>
      </c>
      <c r="F456" s="44">
        <f t="shared" si="14"/>
        <v>59</v>
      </c>
      <c r="G456" s="44">
        <f>SUM('Medição 01'!G456,'Medição 02'!G456,'Medição 03'!G456,'Medição 04'!G456,'Medição 05'!G456,'Medição 06'!G456,'Medição 07'!G456,'Medição 08'!G456,'Medição 09'!G456,'Medição 10'!G456,'Medição 11'!G456,'Medição 12'!G456)</f>
        <v>0</v>
      </c>
      <c r="H456" s="46">
        <f t="shared" si="15"/>
        <v>0</v>
      </c>
      <c r="I456" s="45">
        <f>G456*('Itens de Contrato'!F456+'Itens de Contrato'!G456)</f>
        <v>0</v>
      </c>
    </row>
    <row r="457" spans="1:9" x14ac:dyDescent="0.25">
      <c r="A457" s="22" t="str">
        <f>'Itens de Contrato'!A457</f>
        <v>Instalações Sanitárias - Ramais e ventilação</v>
      </c>
      <c r="B457" s="22" t="str">
        <f>'Itens de Contrato'!B457</f>
        <v>4.1.35</v>
      </c>
      <c r="C457" s="68" t="str">
        <f>VLOOKUP(B457,'Itens de Contrato'!B$5:J$873,2,0)</f>
        <v>TÊ 90o PVC ESGOTO Ф 75x75mm, FAB. TIGRE, AMANCO</v>
      </c>
      <c r="D457" s="41">
        <v>1</v>
      </c>
      <c r="E457" s="42">
        <f>D457*('Itens de Contrato'!F457+'Itens de Contrato'!G457)</f>
        <v>55.815006758221877</v>
      </c>
      <c r="F457" s="44">
        <f t="shared" si="14"/>
        <v>1</v>
      </c>
      <c r="G457" s="44">
        <f>SUM('Medição 01'!G457,'Medição 02'!G457,'Medição 03'!G457,'Medição 04'!G457,'Medição 05'!G457,'Medição 06'!G457,'Medição 07'!G457,'Medição 08'!G457,'Medição 09'!G457,'Medição 10'!G457,'Medição 11'!G457,'Medição 12'!G457)</f>
        <v>0</v>
      </c>
      <c r="H457" s="46">
        <f t="shared" si="15"/>
        <v>0</v>
      </c>
      <c r="I457" s="45">
        <f>G457*('Itens de Contrato'!F457+'Itens de Contrato'!G457)</f>
        <v>0</v>
      </c>
    </row>
    <row r="458" spans="1:9" x14ac:dyDescent="0.25">
      <c r="A458" s="22" t="str">
        <f>'Itens de Contrato'!A458</f>
        <v>Instalações Sanitárias - Ramais e ventilação</v>
      </c>
      <c r="B458" s="22" t="str">
        <f>'Itens de Contrato'!B458</f>
        <v>4.1.36</v>
      </c>
      <c r="C458" s="68" t="str">
        <f>VLOOKUP(B458,'Itens de Contrato'!B$5:J$873,2,0)</f>
        <v>TÊ 90o PVC ESGOTO Ф 100x100mm, FAB. TIGRE, AMANCO</v>
      </c>
      <c r="D458" s="41">
        <v>3</v>
      </c>
      <c r="E458" s="42">
        <f>D458*('Itens de Contrato'!F458+'Itens de Contrato'!G458)</f>
        <v>83.591897797024956</v>
      </c>
      <c r="F458" s="44">
        <f t="shared" si="14"/>
        <v>3</v>
      </c>
      <c r="G458" s="44">
        <f>SUM('Medição 01'!G458,'Medição 02'!G458,'Medição 03'!G458,'Medição 04'!G458,'Medição 05'!G458,'Medição 06'!G458,'Medição 07'!G458,'Medição 08'!G458,'Medição 09'!G458,'Medição 10'!G458,'Medição 11'!G458,'Medição 12'!G458)</f>
        <v>0</v>
      </c>
      <c r="H458" s="46">
        <f t="shared" si="15"/>
        <v>0</v>
      </c>
      <c r="I458" s="45">
        <f>G458*('Itens de Contrato'!F458+'Itens de Contrato'!G458)</f>
        <v>0</v>
      </c>
    </row>
    <row r="459" spans="1:9" x14ac:dyDescent="0.25">
      <c r="A459" s="22" t="str">
        <f>'Itens de Contrato'!A459</f>
        <v>Instalações Sanitárias - Ramais e ventilação</v>
      </c>
      <c r="B459" s="22" t="str">
        <f>'Itens de Contrato'!B459</f>
        <v>4.1.37</v>
      </c>
      <c r="C459" s="68" t="str">
        <f>VLOOKUP(B459,'Itens de Contrato'!B$5:J$873,2,0)</f>
        <v>TE DE REDUÇÃO 90o PVC ESGOTO Ф 100x50mm, FAB. TIGRE, AMANCO</v>
      </c>
      <c r="D459" s="41">
        <v>2</v>
      </c>
      <c r="E459" s="42">
        <f>D459*('Itens de Contrato'!F459+'Itens de Contrato'!G459)</f>
        <v>61.030669925619961</v>
      </c>
      <c r="F459" s="44">
        <f t="shared" si="14"/>
        <v>2</v>
      </c>
      <c r="G459" s="44">
        <f>SUM('Medição 01'!G459,'Medição 02'!G459,'Medição 03'!G459,'Medição 04'!G459,'Medição 05'!G459,'Medição 06'!G459,'Medição 07'!G459,'Medição 08'!G459,'Medição 09'!G459,'Medição 10'!G459,'Medição 11'!G459,'Medição 12'!G459)</f>
        <v>0</v>
      </c>
      <c r="H459" s="46">
        <f t="shared" si="15"/>
        <v>0</v>
      </c>
      <c r="I459" s="45">
        <f>G459*('Itens de Contrato'!F459+'Itens de Contrato'!G459)</f>
        <v>0</v>
      </c>
    </row>
    <row r="460" spans="1:9" x14ac:dyDescent="0.25">
      <c r="A460" s="22" t="str">
        <f>'Itens de Contrato'!A460</f>
        <v>Instalações Sanitárias - Ramais e ventilação</v>
      </c>
      <c r="B460" s="22" t="str">
        <f>'Itens de Contrato'!B460</f>
        <v>4.1.38</v>
      </c>
      <c r="C460" s="68" t="str">
        <f>VLOOKUP(B460,'Itens de Contrato'!B$5:J$873,2,0)</f>
        <v>TE DE REDUÇÃO 90o PVC ESGOTO Ф 75x50mm, FAB. TIGRE, AMANCO</v>
      </c>
      <c r="D460" s="41">
        <v>3</v>
      </c>
      <c r="E460" s="42">
        <f>D460*('Itens de Contrato'!F460+'Itens de Contrato'!G460)</f>
        <v>138.32500738636389</v>
      </c>
      <c r="F460" s="44">
        <f t="shared" si="14"/>
        <v>3</v>
      </c>
      <c r="G460" s="44">
        <f>SUM('Medição 01'!G460,'Medição 02'!G460,'Medição 03'!G460,'Medição 04'!G460,'Medição 05'!G460,'Medição 06'!G460,'Medição 07'!G460,'Medição 08'!G460,'Medição 09'!G460,'Medição 10'!G460,'Medição 11'!G460,'Medição 12'!G460)</f>
        <v>0</v>
      </c>
      <c r="H460" s="46">
        <f t="shared" si="15"/>
        <v>0</v>
      </c>
      <c r="I460" s="45">
        <f>G460*('Itens de Contrato'!F460+'Itens de Contrato'!G460)</f>
        <v>0</v>
      </c>
    </row>
    <row r="461" spans="1:9" x14ac:dyDescent="0.25">
      <c r="A461" s="22" t="str">
        <f>'Itens de Contrato'!A461</f>
        <v>Instalações Sanitárias - Ramais e ventilação</v>
      </c>
      <c r="B461" s="22" t="str">
        <f>'Itens de Contrato'!B461</f>
        <v>4.1.39</v>
      </c>
      <c r="C461" s="68" t="str">
        <f>VLOOKUP(B461,'Itens de Contrato'!B$5:J$873,2,0)</f>
        <v>TERMINAL DE VENTILAÇÃO PVC ESGOTO Ф 50mm, FAB. TIGRE, AMANCO</v>
      </c>
      <c r="D461" s="41">
        <v>1</v>
      </c>
      <c r="E461" s="42">
        <f>D461*('Itens de Contrato'!F461+'Itens de Contrato'!G461)</f>
        <v>24.674945762052388</v>
      </c>
      <c r="F461" s="44">
        <f t="shared" si="14"/>
        <v>1</v>
      </c>
      <c r="G461" s="44">
        <f>SUM('Medição 01'!G461,'Medição 02'!G461,'Medição 03'!G461,'Medição 04'!G461,'Medição 05'!G461,'Medição 06'!G461,'Medição 07'!G461,'Medição 08'!G461,'Medição 09'!G461,'Medição 10'!G461,'Medição 11'!G461,'Medição 12'!G461)</f>
        <v>0</v>
      </c>
      <c r="H461" s="46">
        <f t="shared" si="15"/>
        <v>0</v>
      </c>
      <c r="I461" s="45">
        <f>G461*('Itens de Contrato'!F461+'Itens de Contrato'!G461)</f>
        <v>0</v>
      </c>
    </row>
    <row r="462" spans="1:9" x14ac:dyDescent="0.25">
      <c r="A462" s="22" t="str">
        <f>'Itens de Contrato'!A462</f>
        <v>Instalações Sanitárias - Ramais e ventilação</v>
      </c>
      <c r="B462" s="22" t="str">
        <f>'Itens de Contrato'!B462</f>
        <v>4.1.40</v>
      </c>
      <c r="C462" s="68" t="str">
        <f>VLOOKUP(B462,'Itens de Contrato'!B$5:J$873,2,0)</f>
        <v>TERMINAL DE VENTILAÇÃO PVC ESGOTO Ф 100mm, FAB. TIGRE, AMANCO</v>
      </c>
      <c r="D462" s="41">
        <v>14</v>
      </c>
      <c r="E462" s="42">
        <f>D462*('Itens de Contrato'!F462+'Itens de Contrato'!G462)</f>
        <v>748.01692883195756</v>
      </c>
      <c r="F462" s="44">
        <f t="shared" si="14"/>
        <v>14</v>
      </c>
      <c r="G462" s="44">
        <f>SUM('Medição 01'!G462,'Medição 02'!G462,'Medição 03'!G462,'Medição 04'!G462,'Medição 05'!G462,'Medição 06'!G462,'Medição 07'!G462,'Medição 08'!G462,'Medição 09'!G462,'Medição 10'!G462,'Medição 11'!G462,'Medição 12'!G462)</f>
        <v>0</v>
      </c>
      <c r="H462" s="46">
        <f t="shared" si="15"/>
        <v>0</v>
      </c>
      <c r="I462" s="45">
        <f>G462*('Itens de Contrato'!F462+'Itens de Contrato'!G462)</f>
        <v>0</v>
      </c>
    </row>
    <row r="463" spans="1:9" x14ac:dyDescent="0.25">
      <c r="A463" s="22" t="str">
        <f>'Itens de Contrato'!A463</f>
        <v>Instalações Sanitárias - Ramais e ventilação</v>
      </c>
      <c r="B463" s="22" t="str">
        <f>'Itens de Contrato'!B463</f>
        <v>4.1.41</v>
      </c>
      <c r="C463" s="68" t="str">
        <f>VLOOKUP(B463,'Itens de Contrato'!B$5:J$873,2,0)</f>
        <v>ADAPTADOR P/MÁQUINA DE LAVAR PVC ESGOTO Ф38/40mm, FAB. TIGRE, AMANCO</v>
      </c>
      <c r="D463" s="41">
        <v>26</v>
      </c>
      <c r="E463" s="42">
        <f>D463*('Itens de Contrato'!F463+'Itens de Contrato'!G463)</f>
        <v>1874.5134334297559</v>
      </c>
      <c r="F463" s="44">
        <f t="shared" si="14"/>
        <v>26</v>
      </c>
      <c r="G463" s="44">
        <f>SUM('Medição 01'!G463,'Medição 02'!G463,'Medição 03'!G463,'Medição 04'!G463,'Medição 05'!G463,'Medição 06'!G463,'Medição 07'!G463,'Medição 08'!G463,'Medição 09'!G463,'Medição 10'!G463,'Medição 11'!G463,'Medição 12'!G463)</f>
        <v>0</v>
      </c>
      <c r="H463" s="46">
        <f t="shared" si="15"/>
        <v>0</v>
      </c>
      <c r="I463" s="45">
        <f>G463*('Itens de Contrato'!F463+'Itens de Contrato'!G463)</f>
        <v>0</v>
      </c>
    </row>
    <row r="464" spans="1:9" x14ac:dyDescent="0.25">
      <c r="A464" s="22" t="str">
        <f>'Itens de Contrato'!A464</f>
        <v>Instalações Sanitárias - Caixas e ralos</v>
      </c>
      <c r="B464" s="22" t="str">
        <f>'Itens de Contrato'!B464</f>
        <v>4.2.1</v>
      </c>
      <c r="C464" s="68" t="str">
        <f>VLOOKUP(B464,'Itens de Contrato'!B$5:J$873,2,0)</f>
        <v>CAIXA SIFONADA EM PVC GRELHA CROMADA 150 x 150 x 50mm, FAB. TIGRE, AMANCO</v>
      </c>
      <c r="D464" s="41">
        <v>137</v>
      </c>
      <c r="E464" s="42">
        <f>D464*('Itens de Contrato'!F464+'Itens de Contrato'!G464)</f>
        <v>48325.755524972898</v>
      </c>
      <c r="F464" s="44">
        <f t="shared" si="14"/>
        <v>137</v>
      </c>
      <c r="G464" s="44">
        <f>SUM('Medição 01'!G464,'Medição 02'!G464,'Medição 03'!G464,'Medição 04'!G464,'Medição 05'!G464,'Medição 06'!G464,'Medição 07'!G464,'Medição 08'!G464,'Medição 09'!G464,'Medição 10'!G464,'Medição 11'!G464,'Medição 12'!G464)</f>
        <v>0</v>
      </c>
      <c r="H464" s="46">
        <f t="shared" si="15"/>
        <v>0</v>
      </c>
      <c r="I464" s="45">
        <f>G464*('Itens de Contrato'!F464+'Itens de Contrato'!G464)</f>
        <v>0</v>
      </c>
    </row>
    <row r="465" spans="1:9" x14ac:dyDescent="0.25">
      <c r="A465" s="22" t="str">
        <f>'Itens de Contrato'!A465</f>
        <v>Instalações Sanitárias - Caixas e ralos</v>
      </c>
      <c r="B465" s="22" t="str">
        <f>'Itens de Contrato'!B465</f>
        <v>4.2.2</v>
      </c>
      <c r="C465" s="68" t="str">
        <f>VLOOKUP(B465,'Itens de Contrato'!B$5:J$873,2,0)</f>
        <v>RALO SAIDA VERTICAL GRELHA QUADRADA CROMADA 100 x 100 x 40mm, FAB. TIGRE, AMANCO</v>
      </c>
      <c r="D465" s="41">
        <v>130</v>
      </c>
      <c r="E465" s="42">
        <f>D465*('Itens de Contrato'!F465+'Itens de Contrato'!G465)</f>
        <v>17070.423689314772</v>
      </c>
      <c r="F465" s="44">
        <f t="shared" si="14"/>
        <v>130</v>
      </c>
      <c r="G465" s="44">
        <f>SUM('Medição 01'!G465,'Medição 02'!G465,'Medição 03'!G465,'Medição 04'!G465,'Medição 05'!G465,'Medição 06'!G465,'Medição 07'!G465,'Medição 08'!G465,'Medição 09'!G465,'Medição 10'!G465,'Medição 11'!G465,'Medição 12'!G465)</f>
        <v>0</v>
      </c>
      <c r="H465" s="46">
        <f t="shared" si="15"/>
        <v>0</v>
      </c>
      <c r="I465" s="45">
        <f>G465*('Itens de Contrato'!F465+'Itens de Contrato'!G465)</f>
        <v>0</v>
      </c>
    </row>
    <row r="466" spans="1:9" ht="26.4" customHeight="1" x14ac:dyDescent="0.25">
      <c r="A466" s="22" t="str">
        <f>'Itens de Contrato'!A466</f>
        <v>Instalações Sanitárias - Elementos de fixação e suporte / Acessórios</v>
      </c>
      <c r="B466" s="22" t="str">
        <f>'Itens de Contrato'!B466</f>
        <v>4.3.1</v>
      </c>
      <c r="C466" s="68" t="str">
        <f>VLOOKUP(B466,'Itens de Contrato'!B$5:J$873,2,0)</f>
        <v xml:space="preserve">PERFILADO EM CHAPA DE AÇO PERFURADO, CH#16 MSG, Ref.: MAX.PPR-GE, NBR-10476, DIM.38x38mm, FAB. MAXTIL, CARMEHIL    </v>
      </c>
      <c r="D466" s="41">
        <v>12</v>
      </c>
      <c r="E466" s="42">
        <f>D466*('Itens de Contrato'!F466+'Itens de Contrato'!G466)</f>
        <v>751.14670677686081</v>
      </c>
      <c r="F466" s="44">
        <f t="shared" si="14"/>
        <v>12</v>
      </c>
      <c r="G466" s="44">
        <f>SUM('Medição 01'!G466,'Medição 02'!G466,'Medição 03'!G466,'Medição 04'!G466,'Medição 05'!G466,'Medição 06'!G466,'Medição 07'!G466,'Medição 08'!G466,'Medição 09'!G466,'Medição 10'!G466,'Medição 11'!G466,'Medição 12'!G466)</f>
        <v>0</v>
      </c>
      <c r="H466" s="46">
        <f t="shared" si="15"/>
        <v>0</v>
      </c>
      <c r="I466" s="45">
        <f>G466*('Itens de Contrato'!F466+'Itens de Contrato'!G466)</f>
        <v>0</v>
      </c>
    </row>
    <row r="467" spans="1:9" x14ac:dyDescent="0.25">
      <c r="A467" s="22" t="str">
        <f>'Itens de Contrato'!A467</f>
        <v>Instalações Sanitárias - Elementos de fixação e suporte / Acessórios</v>
      </c>
      <c r="B467" s="22" t="str">
        <f>'Itens de Contrato'!B467</f>
        <v>4.3.2</v>
      </c>
      <c r="C467" s="68" t="str">
        <f>VLOOKUP(B467,'Itens de Contrato'!B$5:J$873,2,0)</f>
        <v>CHUMBADOR ROSCA INTERNA Ф1/4" x 31mm, Ref. MAX.ARS14, FAB. MAXTIL,CARMEHIL</v>
      </c>
      <c r="D467" s="41">
        <v>24</v>
      </c>
      <c r="E467" s="42">
        <f>D467*('Itens de Contrato'!F467+'Itens de Contrato'!G467)</f>
        <v>171.02000913223173</v>
      </c>
      <c r="F467" s="44">
        <f t="shared" si="14"/>
        <v>24</v>
      </c>
      <c r="G467" s="44">
        <f>SUM('Medição 01'!G467,'Medição 02'!G467,'Medição 03'!G467,'Medição 04'!G467,'Medição 05'!G467,'Medição 06'!G467,'Medição 07'!G467,'Medição 08'!G467,'Medição 09'!G467,'Medição 10'!G467,'Medição 11'!G467,'Medição 12'!G467)</f>
        <v>0</v>
      </c>
      <c r="H467" s="46">
        <f t="shared" si="15"/>
        <v>0</v>
      </c>
      <c r="I467" s="45">
        <f>G467*('Itens de Contrato'!F467+'Itens de Contrato'!G467)</f>
        <v>0</v>
      </c>
    </row>
    <row r="468" spans="1:9" ht="26.4" customHeight="1" x14ac:dyDescent="0.25">
      <c r="A468" s="22" t="str">
        <f>'Itens de Contrato'!A468</f>
        <v>Instalações Sanitárias - Elementos de fixação e suporte / Acessórios</v>
      </c>
      <c r="B468" s="22" t="str">
        <f>'Itens de Contrato'!B468</f>
        <v>4.3.3</v>
      </c>
      <c r="C468" s="68" t="str">
        <f>VLOOKUP(B468,'Itens de Contrato'!B$5:J$873,2,0)</f>
        <v>VERGALHÃO (TIRANTE) AÇO GALVANIZADO, ROSCA TOTAL Ф 1/4", Ref. MAX.AF.BR.1/4, FAB. MAXTIL,CARMEHIL</v>
      </c>
      <c r="D468" s="41">
        <v>12</v>
      </c>
      <c r="E468" s="42">
        <f>D468*('Itens de Contrato'!F468+'Itens de Contrato'!G468)</f>
        <v>114.28160610247957</v>
      </c>
      <c r="F468" s="44">
        <f t="shared" si="14"/>
        <v>12</v>
      </c>
      <c r="G468" s="44">
        <f>SUM('Medição 01'!G468,'Medição 02'!G468,'Medição 03'!G468,'Medição 04'!G468,'Medição 05'!G468,'Medição 06'!G468,'Medição 07'!G468,'Medição 08'!G468,'Medição 09'!G468,'Medição 10'!G468,'Medição 11'!G468,'Medição 12'!G468)</f>
        <v>0</v>
      </c>
      <c r="H468" s="46">
        <f t="shared" si="15"/>
        <v>0</v>
      </c>
      <c r="I468" s="45">
        <f>G468*('Itens de Contrato'!F468+'Itens de Contrato'!G468)</f>
        <v>0</v>
      </c>
    </row>
    <row r="469" spans="1:9" x14ac:dyDescent="0.25">
      <c r="A469" s="22" t="str">
        <f>'Itens de Contrato'!A469</f>
        <v>Instalações Sanitárias - Elementos de fixação e suporte / Acessórios</v>
      </c>
      <c r="B469" s="22" t="str">
        <f>'Itens de Contrato'!B469</f>
        <v>4.3.4</v>
      </c>
      <c r="C469" s="68" t="str">
        <f>VLOOKUP(B469,'Itens de Contrato'!B$5:J$873,2,0)</f>
        <v>TIRO (PINO / FINCA-PINO) 30x20mm Ф 1/4" FAB.WALSYWA, HILT</v>
      </c>
      <c r="D469" s="41">
        <v>952</v>
      </c>
      <c r="E469" s="42">
        <f>D469*('Itens de Contrato'!F469+'Itens de Contrato'!G469)</f>
        <v>3990.466879752074</v>
      </c>
      <c r="F469" s="44">
        <f t="shared" si="14"/>
        <v>952</v>
      </c>
      <c r="G469" s="44">
        <f>SUM('Medição 01'!G469,'Medição 02'!G469,'Medição 03'!G469,'Medição 04'!G469,'Medição 05'!G469,'Medição 06'!G469,'Medição 07'!G469,'Medição 08'!G469,'Medição 09'!G469,'Medição 10'!G469,'Medição 11'!G469,'Medição 12'!G469)</f>
        <v>0</v>
      </c>
      <c r="H469" s="46">
        <f t="shared" si="15"/>
        <v>0</v>
      </c>
      <c r="I469" s="45">
        <f>G469*('Itens de Contrato'!F469+'Itens de Contrato'!G469)</f>
        <v>0</v>
      </c>
    </row>
    <row r="470" spans="1:9" x14ac:dyDescent="0.25">
      <c r="A470" s="22" t="str">
        <f>'Itens de Contrato'!A470</f>
        <v>Instalações Sanitárias - Elementos de fixação e suporte / Acessórios</v>
      </c>
      <c r="B470" s="22" t="str">
        <f>'Itens de Contrato'!B470</f>
        <v>4.3.5</v>
      </c>
      <c r="C470" s="68" t="str">
        <f>VLOOKUP(B470,'Itens de Contrato'!B$5:J$873,2,0)</f>
        <v>BARRA CHATA DE ALUMINIO NATURAL 1/2" x 1/8", FAB. ALCOA, CBA</v>
      </c>
      <c r="D470" s="41">
        <v>537</v>
      </c>
      <c r="E470" s="42">
        <f>D470*('Itens de Contrato'!F470+'Itens de Contrato'!G470)</f>
        <v>6752.7753605888565</v>
      </c>
      <c r="F470" s="44">
        <f t="shared" si="14"/>
        <v>537</v>
      </c>
      <c r="G470" s="44">
        <f>SUM('Medição 01'!G470,'Medição 02'!G470,'Medição 03'!G470,'Medição 04'!G470,'Medição 05'!G470,'Medição 06'!G470,'Medição 07'!G470,'Medição 08'!G470,'Medição 09'!G470,'Medição 10'!G470,'Medição 11'!G470,'Medição 12'!G470)</f>
        <v>0</v>
      </c>
      <c r="H470" s="46">
        <f t="shared" si="15"/>
        <v>0</v>
      </c>
      <c r="I470" s="45">
        <f>G470*('Itens de Contrato'!F470+'Itens de Contrato'!G470)</f>
        <v>0</v>
      </c>
    </row>
    <row r="471" spans="1:9" x14ac:dyDescent="0.25">
      <c r="A471" s="22" t="str">
        <f>'Itens de Contrato'!A471</f>
        <v>Instalações Sanitárias - Elementos de fixação e suporte / Acessórios</v>
      </c>
      <c r="B471" s="22" t="str">
        <f>'Itens de Contrato'!B471</f>
        <v>4.3.6</v>
      </c>
      <c r="C471" s="68" t="str">
        <f>VLOOKUP(B471,'Itens de Contrato'!B$5:J$873,2,0)</f>
        <v>REBITE DE REPUXO "POP" P/ALUMINIO 3.2 x 08 x 1/8", FAB. ALCOA, CBA</v>
      </c>
      <c r="D471" s="41">
        <v>1904</v>
      </c>
      <c r="E471" s="42">
        <f>D471*('Itens de Contrato'!F471+'Itens de Contrato'!G471)</f>
        <v>266.031125316805</v>
      </c>
      <c r="F471" s="44">
        <f t="shared" si="14"/>
        <v>1904</v>
      </c>
      <c r="G471" s="44">
        <f>SUM('Medição 01'!G471,'Medição 02'!G471,'Medição 03'!G471,'Medição 04'!G471,'Medição 05'!G471,'Medição 06'!G471,'Medição 07'!G471,'Medição 08'!G471,'Medição 09'!G471,'Medição 10'!G471,'Medição 11'!G471,'Medição 12'!G471)</f>
        <v>0</v>
      </c>
      <c r="H471" s="46">
        <f t="shared" si="15"/>
        <v>0</v>
      </c>
      <c r="I471" s="45">
        <f>G471*('Itens de Contrato'!F471+'Itens de Contrato'!G471)</f>
        <v>0</v>
      </c>
    </row>
    <row r="472" spans="1:9" x14ac:dyDescent="0.25">
      <c r="A472" s="22" t="str">
        <f>'Itens de Contrato'!A472</f>
        <v>Instalações Sanitárias - Elementos de fixação e suporte / Acessórios</v>
      </c>
      <c r="B472" s="22" t="str">
        <f>'Itens de Contrato'!B472</f>
        <v>4.3.7</v>
      </c>
      <c r="C472" s="68" t="str">
        <f>VLOOKUP(B472,'Itens de Contrato'!B$5:J$873,2,0)</f>
        <v>PORCA SEXTAVADA Ref.AF.PS E ARRUELA LISA Ref.AF.AL Ф 1/4", FAB. MAXTIL,CARMEHIL</v>
      </c>
      <c r="D472" s="41">
        <v>952</v>
      </c>
      <c r="E472" s="42">
        <f>D472*('Itens de Contrato'!F472+'Itens de Contrato'!G472)</f>
        <v>372.44357544352698</v>
      </c>
      <c r="F472" s="44">
        <f t="shared" si="14"/>
        <v>952</v>
      </c>
      <c r="G472" s="44">
        <f>SUM('Medição 01'!G472,'Medição 02'!G472,'Medição 03'!G472,'Medição 04'!G472,'Medição 05'!G472,'Medição 06'!G472,'Medição 07'!G472,'Medição 08'!G472,'Medição 09'!G472,'Medição 10'!G472,'Medição 11'!G472,'Medição 12'!G472)</f>
        <v>0</v>
      </c>
      <c r="H472" s="46">
        <f t="shared" si="15"/>
        <v>0</v>
      </c>
      <c r="I472" s="45">
        <f>G472*('Itens de Contrato'!F472+'Itens de Contrato'!G472)</f>
        <v>0</v>
      </c>
    </row>
    <row r="473" spans="1:9" x14ac:dyDescent="0.25">
      <c r="A473" s="22" t="str">
        <f>'Itens de Contrato'!A473</f>
        <v>Instalações Sanitárias - Elementos de fixação e suporte / Acessórios</v>
      </c>
      <c r="B473" s="22" t="str">
        <f>'Itens de Contrato'!B473</f>
        <v>4.3.8</v>
      </c>
      <c r="C473" s="68" t="str">
        <f>VLOOKUP(B473,'Itens de Contrato'!B$5:J$873,2,0)</f>
        <v>ADESIVO P/PVC, EMBALAGEM 75g, FAB. TIGRE, AMANCO</v>
      </c>
      <c r="D473" s="41">
        <v>385</v>
      </c>
      <c r="E473" s="42">
        <f>D473*('Itens de Contrato'!F473+'Itens de Contrato'!G473)</f>
        <v>5702.0641933712232</v>
      </c>
      <c r="F473" s="44">
        <f t="shared" si="14"/>
        <v>385</v>
      </c>
      <c r="G473" s="44">
        <f>SUM('Medição 01'!G473,'Medição 02'!G473,'Medição 03'!G473,'Medição 04'!G473,'Medição 05'!G473,'Medição 06'!G473,'Medição 07'!G473,'Medição 08'!G473,'Medição 09'!G473,'Medição 10'!G473,'Medição 11'!G473,'Medição 12'!G473)</f>
        <v>0</v>
      </c>
      <c r="H473" s="46">
        <f t="shared" si="15"/>
        <v>0</v>
      </c>
      <c r="I473" s="45">
        <f>G473*('Itens de Contrato'!F473+'Itens de Contrato'!G473)</f>
        <v>0</v>
      </c>
    </row>
    <row r="474" spans="1:9" x14ac:dyDescent="0.25">
      <c r="A474" s="22" t="str">
        <f>'Itens de Contrato'!A474</f>
        <v>Instalações Sanitárias - Elementos de fixação e suporte / Acessórios</v>
      </c>
      <c r="B474" s="22" t="str">
        <f>'Itens de Contrato'!B474</f>
        <v>4.3.9</v>
      </c>
      <c r="C474" s="68" t="str">
        <f>VLOOKUP(B474,'Itens de Contrato'!B$5:J$873,2,0)</f>
        <v>SOLUÇÃO LIMPADORA P/PVC, EMBALAGEM 1 LITRO, FAB. TIGRE, AMANCO</v>
      </c>
      <c r="D474" s="41">
        <v>28.875</v>
      </c>
      <c r="E474" s="42">
        <f>D474*('Itens de Contrato'!F474+'Itens de Contrato'!G474)</f>
        <v>3847.2795387727347</v>
      </c>
      <c r="F474" s="44">
        <f t="shared" si="14"/>
        <v>28.875</v>
      </c>
      <c r="G474" s="44">
        <f>SUM('Medição 01'!G474,'Medição 02'!G474,'Medição 03'!G474,'Medição 04'!G474,'Medição 05'!G474,'Medição 06'!G474,'Medição 07'!G474,'Medição 08'!G474,'Medição 09'!G474,'Medição 10'!G474,'Medição 11'!G474,'Medição 12'!G474)</f>
        <v>0</v>
      </c>
      <c r="H474" s="46">
        <f t="shared" si="15"/>
        <v>0</v>
      </c>
      <c r="I474" s="45">
        <f>G474*('Itens de Contrato'!F474+'Itens de Contrato'!G474)</f>
        <v>0</v>
      </c>
    </row>
    <row r="475" spans="1:9" x14ac:dyDescent="0.25">
      <c r="A475" s="22" t="str">
        <f>'Itens de Contrato'!A475</f>
        <v>Instalações Sanitárias - Elementos de fixação e suporte / Acessórios</v>
      </c>
      <c r="B475" s="22" t="str">
        <f>'Itens de Contrato'!B475</f>
        <v>4.3.10</v>
      </c>
      <c r="C475" s="68" t="str">
        <f>VLOOKUP(B475,'Itens de Contrato'!B$5:J$873,2,0)</f>
        <v>LIXA PRETA (FERRO) GRAMATURA No 80, FAB. NORTON</v>
      </c>
      <c r="D475" s="41">
        <v>115.5</v>
      </c>
      <c r="E475" s="42">
        <f>D475*('Itens de Contrato'!F475+'Itens de Contrato'!G475)</f>
        <v>1048.964639346593</v>
      </c>
      <c r="F475" s="44">
        <f t="shared" si="14"/>
        <v>115.5</v>
      </c>
      <c r="G475" s="44">
        <f>SUM('Medição 01'!G475,'Medição 02'!G475,'Medição 03'!G475,'Medição 04'!G475,'Medição 05'!G475,'Medição 06'!G475,'Medição 07'!G475,'Medição 08'!G475,'Medição 09'!G475,'Medição 10'!G475,'Medição 11'!G475,'Medição 12'!G475)</f>
        <v>0</v>
      </c>
      <c r="H475" s="46">
        <f t="shared" si="15"/>
        <v>0</v>
      </c>
      <c r="I475" s="45">
        <f>G475*('Itens de Contrato'!F475+'Itens de Contrato'!G475)</f>
        <v>0</v>
      </c>
    </row>
    <row r="476" spans="1:9" x14ac:dyDescent="0.25">
      <c r="A476" s="22" t="str">
        <f>'Itens de Contrato'!A476</f>
        <v>Instalações Sanitárias - Elementos de fixação e suporte / Acessórios</v>
      </c>
      <c r="B476" s="22" t="str">
        <f>'Itens de Contrato'!B476</f>
        <v>4.3.11</v>
      </c>
      <c r="C476" s="68" t="str">
        <f>VLOOKUP(B476,'Itens de Contrato'!B$5:J$873,2,0)</f>
        <v>LÂMINA DE SERRA MANUAL 12" x 18D, FAB. STARRETT</v>
      </c>
      <c r="D476" s="41">
        <v>43.312499999999993</v>
      </c>
      <c r="E476" s="42">
        <f>D476*('Itens de Contrato'!F476+'Itens de Contrato'!G476)</f>
        <v>1543.1883636541224</v>
      </c>
      <c r="F476" s="44">
        <f t="shared" si="14"/>
        <v>43.312499999999993</v>
      </c>
      <c r="G476" s="44">
        <f>SUM('Medição 01'!G476,'Medição 02'!G476,'Medição 03'!G476,'Medição 04'!G476,'Medição 05'!G476,'Medição 06'!G476,'Medição 07'!G476,'Medição 08'!G476,'Medição 09'!G476,'Medição 10'!G476,'Medição 11'!G476,'Medição 12'!G476)</f>
        <v>0</v>
      </c>
      <c r="H476" s="46">
        <f t="shared" si="15"/>
        <v>0</v>
      </c>
      <c r="I476" s="45">
        <f>G476*('Itens de Contrato'!F476+'Itens de Contrato'!G476)</f>
        <v>0</v>
      </c>
    </row>
    <row r="477" spans="1:9" x14ac:dyDescent="0.25">
      <c r="A477" s="22" t="str">
        <f>'Itens de Contrato'!A477</f>
        <v>Instalações Sanitárias - Elementos de fixação e suporte / Acessórios</v>
      </c>
      <c r="B477" s="22" t="str">
        <f>'Itens de Contrato'!B477</f>
        <v>4.3.12</v>
      </c>
      <c r="C477" s="68" t="str">
        <f>VLOOKUP(B477,'Itens de Contrato'!B$5:J$873,2,0)</f>
        <v>ESTOPA FINA, EMBALAGEM 200g</v>
      </c>
      <c r="D477" s="41">
        <v>192.5</v>
      </c>
      <c r="E477" s="42">
        <f>D477*('Itens de Contrato'!F477+'Itens de Contrato'!G477)</f>
        <v>1694.4813404829581</v>
      </c>
      <c r="F477" s="44">
        <f t="shared" si="14"/>
        <v>192.5</v>
      </c>
      <c r="G477" s="44">
        <f>SUM('Medição 01'!G477,'Medição 02'!G477,'Medição 03'!G477,'Medição 04'!G477,'Medição 05'!G477,'Medição 06'!G477,'Medição 07'!G477,'Medição 08'!G477,'Medição 09'!G477,'Medição 10'!G477,'Medição 11'!G477,'Medição 12'!G477)</f>
        <v>0</v>
      </c>
      <c r="H477" s="46">
        <f t="shared" si="15"/>
        <v>0</v>
      </c>
      <c r="I477" s="45">
        <f>G477*('Itens de Contrato'!F477+'Itens de Contrato'!G477)</f>
        <v>0</v>
      </c>
    </row>
    <row r="478" spans="1:9" x14ac:dyDescent="0.25">
      <c r="A478" s="22" t="str">
        <f>'Itens de Contrato'!A478</f>
        <v>Instalações Sanitárias - Elementos de fixação e suporte / Acessórios</v>
      </c>
      <c r="B478" s="22" t="str">
        <f>'Itens de Contrato'!B478</f>
        <v>4.3.13</v>
      </c>
      <c r="C478" s="68" t="str">
        <f>VLOOKUP(B478,'Itens de Contrato'!B$5:J$873,2,0)</f>
        <v>ARGAMASSA GRAUTE INTERNA, COR CINZA 25kG, FAB. QUARTZOLIT</v>
      </c>
      <c r="D478" s="41">
        <v>140.33333333333329</v>
      </c>
      <c r="E478" s="42">
        <f>D478*('Itens de Contrato'!F478+'Itens de Contrato'!G478)</f>
        <v>24953.300318166137</v>
      </c>
      <c r="F478" s="44">
        <f t="shared" si="14"/>
        <v>140.33333333333329</v>
      </c>
      <c r="G478" s="44">
        <f>SUM('Medição 01'!G478,'Medição 02'!G478,'Medição 03'!G478,'Medição 04'!G478,'Medição 05'!G478,'Medição 06'!G478,'Medição 07'!G478,'Medição 08'!G478,'Medição 09'!G478,'Medição 10'!G478,'Medição 11'!G478,'Medição 12'!G478)</f>
        <v>0</v>
      </c>
      <c r="H478" s="46">
        <f t="shared" si="15"/>
        <v>0</v>
      </c>
      <c r="I478" s="45">
        <f>G478*('Itens de Contrato'!F478+'Itens de Contrato'!G478)</f>
        <v>0</v>
      </c>
    </row>
    <row r="479" spans="1:9" x14ac:dyDescent="0.25">
      <c r="A479" s="22" t="str">
        <f>'Itens de Contrato'!A479</f>
        <v>Instalações Sanitárias - Elementos de fixação e suporte / Acessórios</v>
      </c>
      <c r="B479" s="22" t="str">
        <f>'Itens de Contrato'!B479</f>
        <v>4.3.14</v>
      </c>
      <c r="C479" s="68" t="str">
        <f>VLOOKUP(B479,'Itens de Contrato'!B$5:J$873,2,0)</f>
        <v>ADESIVO SIKADUR EPÓXI 1kG, FAB. SIKA</v>
      </c>
      <c r="D479" s="41">
        <v>47</v>
      </c>
      <c r="E479" s="42">
        <f>D479*('Itens de Contrato'!F479+'Itens de Contrato'!G479)</f>
        <v>9291.1893078033136</v>
      </c>
      <c r="F479" s="44">
        <f t="shared" si="14"/>
        <v>47</v>
      </c>
      <c r="G479" s="44">
        <f>SUM('Medição 01'!G479,'Medição 02'!G479,'Medição 03'!G479,'Medição 04'!G479,'Medição 05'!G479,'Medição 06'!G479,'Medição 07'!G479,'Medição 08'!G479,'Medição 09'!G479,'Medição 10'!G479,'Medição 11'!G479,'Medição 12'!G479)</f>
        <v>0</v>
      </c>
      <c r="H479" s="46">
        <f t="shared" si="15"/>
        <v>0</v>
      </c>
      <c r="I479" s="45">
        <f>G479*('Itens de Contrato'!F479+'Itens de Contrato'!G479)</f>
        <v>0</v>
      </c>
    </row>
    <row r="480" spans="1:9" x14ac:dyDescent="0.25">
      <c r="A480" s="22" t="str">
        <f>'Itens de Contrato'!A480</f>
        <v>Instalações Sanitárias - Elementos de fixação e suporte / Acessórios</v>
      </c>
      <c r="B480" s="22" t="str">
        <f>'Itens de Contrato'!B480</f>
        <v>4.3.15</v>
      </c>
      <c r="C480" s="68" t="str">
        <f>VLOOKUP(B480,'Itens de Contrato'!B$5:J$873,2,0)</f>
        <v>FITA INTUMESCENTE CORTA-FOGO CP-648E 1,75" X 10M, COD.304309, FAB. HILT</v>
      </c>
      <c r="D480" s="41">
        <v>17.014399999999998</v>
      </c>
      <c r="E480" s="42">
        <f>D480*('Itens de Contrato'!F480+'Itens de Contrato'!G480)</f>
        <v>33548.208157387882</v>
      </c>
      <c r="F480" s="44">
        <f t="shared" si="14"/>
        <v>17.014399999999998</v>
      </c>
      <c r="G480" s="44">
        <f>SUM('Medição 01'!G480,'Medição 02'!G480,'Medição 03'!G480,'Medição 04'!G480,'Medição 05'!G480,'Medição 06'!G480,'Medição 07'!G480,'Medição 08'!G480,'Medição 09'!G480,'Medição 10'!G480,'Medição 11'!G480,'Medição 12'!G480)</f>
        <v>0</v>
      </c>
      <c r="H480" s="46">
        <f t="shared" si="15"/>
        <v>0</v>
      </c>
      <c r="I480" s="45">
        <f>G480*('Itens de Contrato'!F480+'Itens de Contrato'!G480)</f>
        <v>0</v>
      </c>
    </row>
    <row r="481" spans="1:9" x14ac:dyDescent="0.25">
      <c r="A481" s="22" t="str">
        <f>'Itens de Contrato'!A481</f>
        <v>Instalações Sanitárias - Elementos de fixação e suporte / Acessórios</v>
      </c>
      <c r="B481" s="22" t="str">
        <f>'Itens de Contrato'!B481</f>
        <v>4.3.16</v>
      </c>
      <c r="C481" s="68" t="str">
        <f>VLOOKUP(B481,'Itens de Contrato'!B$5:J$873,2,0)</f>
        <v>ABRAÇADEIRA CORTA-FOGO CSF C EL 52mm X 2,58M, COD. 2075120, FAB. HILT</v>
      </c>
      <c r="D481" s="41">
        <v>66</v>
      </c>
      <c r="E481" s="42">
        <f>D481*('Itens de Contrato'!F481+'Itens de Contrato'!G481)</f>
        <v>42336.152903191971</v>
      </c>
      <c r="F481" s="44">
        <f t="shared" si="14"/>
        <v>66</v>
      </c>
      <c r="G481" s="44">
        <f>SUM('Medição 01'!G481,'Medição 02'!G481,'Medição 03'!G481,'Medição 04'!G481,'Medição 05'!G481,'Medição 06'!G481,'Medição 07'!G481,'Medição 08'!G481,'Medição 09'!G481,'Medição 10'!G481,'Medição 11'!G481,'Medição 12'!G481)</f>
        <v>0</v>
      </c>
      <c r="H481" s="46">
        <f t="shared" si="15"/>
        <v>0</v>
      </c>
      <c r="I481" s="45">
        <f>G481*('Itens de Contrato'!F481+'Itens de Contrato'!G481)</f>
        <v>0</v>
      </c>
    </row>
    <row r="482" spans="1:9" x14ac:dyDescent="0.25">
      <c r="A482" s="22" t="str">
        <f>'Itens de Contrato'!A482</f>
        <v>Instalações Sanitárias - Elementos de fixação e suporte / Acessórios</v>
      </c>
      <c r="B482" s="22" t="str">
        <f>'Itens de Contrato'!B482</f>
        <v>4.3.17</v>
      </c>
      <c r="C482" s="68" t="str">
        <f>VLOOKUP(B482,'Itens de Contrato'!B$5:J$873,2,0)</f>
        <v>PLACA LÃ DE ROCHA 1200 X 600 X 50mm, COD. 2223019, FAB. HILT</v>
      </c>
      <c r="D482" s="41">
        <v>15</v>
      </c>
      <c r="E482" s="42">
        <f>D482*('Itens de Contrato'!F482+'Itens de Contrato'!G482)</f>
        <v>22950.297344264109</v>
      </c>
      <c r="F482" s="44">
        <f t="shared" si="14"/>
        <v>15</v>
      </c>
      <c r="G482" s="44">
        <f>SUM('Medição 01'!G482,'Medição 02'!G482,'Medição 03'!G482,'Medição 04'!G482,'Medição 05'!G482,'Medição 06'!G482,'Medição 07'!G482,'Medição 08'!G482,'Medição 09'!G482,'Medição 10'!G482,'Medição 11'!G482,'Medição 12'!G482)</f>
        <v>0</v>
      </c>
      <c r="H482" s="46">
        <f t="shared" si="15"/>
        <v>0</v>
      </c>
      <c r="I482" s="45">
        <f>G482*('Itens de Contrato'!F482+'Itens de Contrato'!G482)</f>
        <v>0</v>
      </c>
    </row>
    <row r="483" spans="1:9" x14ac:dyDescent="0.25">
      <c r="A483" s="22" t="str">
        <f>'Itens de Contrato'!A483</f>
        <v>Instalações Sanitárias - Elementos de fixação e suporte / Acessórios</v>
      </c>
      <c r="B483" s="22" t="str">
        <f>'Itens de Contrato'!B483</f>
        <v>4.3.18</v>
      </c>
      <c r="C483" s="68" t="str">
        <f>VLOOKUP(B483,'Itens de Contrato'!B$5:J$873,2,0)</f>
        <v>PINTURA ABLATIVA CP 670, 17,50kG, COD. 286955, FAB. HILT</v>
      </c>
      <c r="D483" s="41">
        <v>1</v>
      </c>
      <c r="E483" s="42">
        <f>D483*('Itens de Contrato'!F483+'Itens de Contrato'!G483)</f>
        <v>6949.5405877625144</v>
      </c>
      <c r="F483" s="44">
        <f t="shared" si="14"/>
        <v>1</v>
      </c>
      <c r="G483" s="44">
        <f>SUM('Medição 01'!G483,'Medição 02'!G483,'Medição 03'!G483,'Medição 04'!G483,'Medição 05'!G483,'Medição 06'!G483,'Medição 07'!G483,'Medição 08'!G483,'Medição 09'!G483,'Medição 10'!G483,'Medição 11'!G483,'Medição 12'!G483)</f>
        <v>0</v>
      </c>
      <c r="H483" s="46">
        <f t="shared" si="15"/>
        <v>0</v>
      </c>
      <c r="I483" s="45">
        <f>G483*('Itens de Contrato'!F483+'Itens de Contrato'!G483)</f>
        <v>0</v>
      </c>
    </row>
    <row r="484" spans="1:9" x14ac:dyDescent="0.25">
      <c r="A484" s="22" t="str">
        <f>'Itens de Contrato'!A484</f>
        <v>Instalações Sanitárias - Elementos de fixação e suporte / Acessórios</v>
      </c>
      <c r="B484" s="22" t="str">
        <f>'Itens de Contrato'!B484</f>
        <v>4.3.19</v>
      </c>
      <c r="C484" s="68" t="str">
        <f>VLOOKUP(B484,'Itens de Contrato'!B$5:J$873,2,0)</f>
        <v>MASSA VEDANTE ANTI-FOGO FS ONE MAX 10.1OZ CA, COR VERMELHA, COD. 2101534, FAB. HILT</v>
      </c>
      <c r="D484" s="41">
        <v>2</v>
      </c>
      <c r="E484" s="42">
        <f>D484*('Itens de Contrato'!F484+'Itens de Contrato'!G484)</f>
        <v>1423.9425245365601</v>
      </c>
      <c r="F484" s="44">
        <f t="shared" si="14"/>
        <v>2</v>
      </c>
      <c r="G484" s="44">
        <f>SUM('Medição 01'!G484,'Medição 02'!G484,'Medição 03'!G484,'Medição 04'!G484,'Medição 05'!G484,'Medição 06'!G484,'Medição 07'!G484,'Medição 08'!G484,'Medição 09'!G484,'Medição 10'!G484,'Medição 11'!G484,'Medição 12'!G484)</f>
        <v>0</v>
      </c>
      <c r="H484" s="46">
        <f t="shared" si="15"/>
        <v>0</v>
      </c>
      <c r="I484" s="45">
        <f>G484*('Itens de Contrato'!F484+'Itens de Contrato'!G484)</f>
        <v>0</v>
      </c>
    </row>
    <row r="485" spans="1:9" x14ac:dyDescent="0.25">
      <c r="A485" s="22" t="str">
        <f>'Itens de Contrato'!A485</f>
        <v>Instalações Sanitárias - Louças e metais (Somente mão de obra)</v>
      </c>
      <c r="B485" s="22" t="str">
        <f>'Itens de Contrato'!B485</f>
        <v>4.4.1</v>
      </c>
      <c r="C485" s="68" t="str">
        <f>VLOOKUP(B485,'Itens de Contrato'!B$5:J$873,2,0)</f>
        <v xml:space="preserve">BACIA SANITÁRIA P/CAIXA ACOPLADA, COR BRANCA, LINHA FAST, REF. P.760-17, FAB. DECA </v>
      </c>
      <c r="D485" s="41">
        <v>109</v>
      </c>
      <c r="E485" s="42">
        <f>D485*('Itens de Contrato'!F485+'Itens de Contrato'!G485)</f>
        <v>6403.75</v>
      </c>
      <c r="F485" s="44">
        <f t="shared" si="14"/>
        <v>109</v>
      </c>
      <c r="G485" s="44">
        <f>SUM('Medição 01'!G485,'Medição 02'!G485,'Medição 03'!G485,'Medição 04'!G485,'Medição 05'!G485,'Medição 06'!G485,'Medição 07'!G485,'Medição 08'!G485,'Medição 09'!G485,'Medição 10'!G485,'Medição 11'!G485,'Medição 12'!G485)</f>
        <v>0</v>
      </c>
      <c r="H485" s="46">
        <f t="shared" si="15"/>
        <v>0</v>
      </c>
      <c r="I485" s="45">
        <f>G485*('Itens de Contrato'!F485+'Itens de Contrato'!G485)</f>
        <v>0</v>
      </c>
    </row>
    <row r="486" spans="1:9" x14ac:dyDescent="0.25">
      <c r="A486" s="22" t="str">
        <f>'Itens de Contrato'!A486</f>
        <v>Instalações Sanitárias - Louças e metais (Somente mão de obra)</v>
      </c>
      <c r="B486" s="22" t="str">
        <f>'Itens de Contrato'!B486</f>
        <v>4.4.2</v>
      </c>
      <c r="C486" s="68" t="str">
        <f>VLOOKUP(B486,'Itens de Contrato'!B$5:J$873,2,0)</f>
        <v>CAIXA ACOPLADA DUO P/BACIA LINHA FAST, COR BRANCA, REF. CD.00F-17, FAB. DECA</v>
      </c>
      <c r="D486" s="41">
        <v>109</v>
      </c>
      <c r="E486" s="42">
        <f>D486*('Itens de Contrato'!F486+'Itens de Contrato'!G486)</f>
        <v>2343.5</v>
      </c>
      <c r="F486" s="44">
        <f t="shared" si="14"/>
        <v>109</v>
      </c>
      <c r="G486" s="44">
        <f>SUM('Medição 01'!G486,'Medição 02'!G486,'Medição 03'!G486,'Medição 04'!G486,'Medição 05'!G486,'Medição 06'!G486,'Medição 07'!G486,'Medição 08'!G486,'Medição 09'!G486,'Medição 10'!G486,'Medição 11'!G486,'Medição 12'!G486)</f>
        <v>0</v>
      </c>
      <c r="H486" s="46">
        <f t="shared" si="15"/>
        <v>0</v>
      </c>
      <c r="I486" s="45">
        <f>G486*('Itens de Contrato'!F486+'Itens de Contrato'!G486)</f>
        <v>0</v>
      </c>
    </row>
    <row r="487" spans="1:9" ht="26.4" customHeight="1" x14ac:dyDescent="0.25">
      <c r="A487" s="22" t="str">
        <f>'Itens de Contrato'!A487</f>
        <v>Instalações Sanitárias - Louças e metais (Somente mão de obra)</v>
      </c>
      <c r="B487" s="22" t="str">
        <f>'Itens de Contrato'!B487</f>
        <v>4.4.3</v>
      </c>
      <c r="C487" s="68" t="str">
        <f>VLOOKUP(B487,'Itens de Contrato'!B$5:J$873,2,0)</f>
        <v>ASSENTO SANITÁRIO EM PLÁSTICO COM MICROBAN P/BACIA LINHA FAST, REF. AP.75-17, FAB. DECA</v>
      </c>
      <c r="D487" s="41">
        <v>109</v>
      </c>
      <c r="E487" s="42">
        <f>D487*('Itens de Contrato'!F487+'Itens de Contrato'!G487)</f>
        <v>1297.1000000000001</v>
      </c>
      <c r="F487" s="44">
        <f t="shared" si="14"/>
        <v>109</v>
      </c>
      <c r="G487" s="44">
        <f>SUM('Medição 01'!G487,'Medição 02'!G487,'Medição 03'!G487,'Medição 04'!G487,'Medição 05'!G487,'Medição 06'!G487,'Medição 07'!G487,'Medição 08'!G487,'Medição 09'!G487,'Medição 10'!G487,'Medição 11'!G487,'Medição 12'!G487)</f>
        <v>0</v>
      </c>
      <c r="H487" s="46">
        <f t="shared" si="15"/>
        <v>0</v>
      </c>
      <c r="I487" s="45">
        <f>G487*('Itens de Contrato'!F487+'Itens de Contrato'!G487)</f>
        <v>0</v>
      </c>
    </row>
    <row r="488" spans="1:9" ht="26.4" customHeight="1" x14ac:dyDescent="0.25">
      <c r="A488" s="22" t="str">
        <f>'Itens de Contrato'!A488</f>
        <v>Instalações Sanitárias - Louças e metais (Somente mão de obra)</v>
      </c>
      <c r="B488" s="22" t="str">
        <f>'Itens de Contrato'!B488</f>
        <v>4.4.4</v>
      </c>
      <c r="C488" s="68" t="str">
        <f>VLOOKUP(B488,'Itens de Contrato'!B$5:J$873,2,0)</f>
        <v>KIT DE INSTALAÇÃO DE BACIA LINHA FAST, FIXAÇÃO VERTICAL (PARAF.+ENGATE+ANEL), REF. 1200.C.KIT.PCD, FAB. DECA</v>
      </c>
      <c r="D488" s="41">
        <v>109</v>
      </c>
      <c r="E488" s="42">
        <f>D488*('Itens de Contrato'!F488+'Itens de Contrato'!G488)</f>
        <v>2452.5</v>
      </c>
      <c r="F488" s="44">
        <f t="shared" si="14"/>
        <v>109</v>
      </c>
      <c r="G488" s="44">
        <f>SUM('Medição 01'!G488,'Medição 02'!G488,'Medição 03'!G488,'Medição 04'!G488,'Medição 05'!G488,'Medição 06'!G488,'Medição 07'!G488,'Medição 08'!G488,'Medição 09'!G488,'Medição 10'!G488,'Medição 11'!G488,'Medição 12'!G488)</f>
        <v>0</v>
      </c>
      <c r="H488" s="46">
        <f t="shared" si="15"/>
        <v>0</v>
      </c>
      <c r="I488" s="45">
        <f>G488*('Itens de Contrato'!F488+'Itens de Contrato'!G488)</f>
        <v>0</v>
      </c>
    </row>
    <row r="489" spans="1:9" x14ac:dyDescent="0.25">
      <c r="A489" s="22" t="str">
        <f>'Itens de Contrato'!A489</f>
        <v>Instalações Sanitárias - Louças e metais (Somente mão de obra)</v>
      </c>
      <c r="B489" s="22" t="str">
        <f>'Itens de Contrato'!B489</f>
        <v>4.4.5</v>
      </c>
      <c r="C489" s="68" t="str">
        <f>VLOOKUP(B489,'Itens de Contrato'!B$5:J$873,2,0)</f>
        <v>DUCHA MANUAL ACTIVA, ESGUICHO E REGISTRO Ф 1/2", REF. 1984.C43.CR. ACT, FAB. DECA</v>
      </c>
      <c r="D489" s="41">
        <v>109</v>
      </c>
      <c r="E489" s="42">
        <f>D489*('Itens de Contrato'!F489+'Itens de Contrato'!G489)</f>
        <v>3982.0970000000002</v>
      </c>
      <c r="F489" s="44">
        <f t="shared" si="14"/>
        <v>109</v>
      </c>
      <c r="G489" s="44">
        <f>SUM('Medição 01'!G489,'Medição 02'!G489,'Medição 03'!G489,'Medição 04'!G489,'Medição 05'!G489,'Medição 06'!G489,'Medição 07'!G489,'Medição 08'!G489,'Medição 09'!G489,'Medição 10'!G489,'Medição 11'!G489,'Medição 12'!G489)</f>
        <v>0</v>
      </c>
      <c r="H489" s="46">
        <f t="shared" si="15"/>
        <v>0</v>
      </c>
      <c r="I489" s="45">
        <f>G489*('Itens de Contrato'!F489+'Itens de Contrato'!G489)</f>
        <v>0</v>
      </c>
    </row>
    <row r="490" spans="1:9" ht="26.4" customHeight="1" x14ac:dyDescent="0.25">
      <c r="A490" s="22" t="str">
        <f>'Itens de Contrato'!A490</f>
        <v>Instalações Sanitárias - Louças e metais (Somente mão de obra)</v>
      </c>
      <c r="B490" s="22" t="str">
        <f>'Itens de Contrato'!B490</f>
        <v>4.4.6</v>
      </c>
      <c r="C490" s="68" t="str">
        <f>VLOOKUP(B490,'Itens de Contrato'!B$5:J$873,2,0)</f>
        <v>BACIA SANITÁRIA C/Cx. ACOPLADA SEM ABERTURA FRONTAL COR BRANCA, VOGUE PLUS LINHA CONFORTO, REF.: P.515.17, FAB. DECA</v>
      </c>
      <c r="D490" s="41">
        <v>3</v>
      </c>
      <c r="E490" s="42">
        <f>D490*('Itens de Contrato'!F490+'Itens de Contrato'!G490)</f>
        <v>202.5</v>
      </c>
      <c r="F490" s="44">
        <f t="shared" si="14"/>
        <v>3</v>
      </c>
      <c r="G490" s="44">
        <f>SUM('Medição 01'!G490,'Medição 02'!G490,'Medição 03'!G490,'Medição 04'!G490,'Medição 05'!G490,'Medição 06'!G490,'Medição 07'!G490,'Medição 08'!G490,'Medição 09'!G490,'Medição 10'!G490,'Medição 11'!G490,'Medição 12'!G490)</f>
        <v>0</v>
      </c>
      <c r="H490" s="46">
        <f t="shared" si="15"/>
        <v>0</v>
      </c>
      <c r="I490" s="45">
        <f>G490*('Itens de Contrato'!F490+'Itens de Contrato'!G490)</f>
        <v>0</v>
      </c>
    </row>
    <row r="491" spans="1:9" ht="26.4" customHeight="1" x14ac:dyDescent="0.25">
      <c r="A491" s="22" t="str">
        <f>'Itens de Contrato'!A491</f>
        <v>Instalações Sanitárias - Louças e metais (Somente mão de obra)</v>
      </c>
      <c r="B491" s="22" t="str">
        <f>'Itens de Contrato'!B491</f>
        <v>4.4.7</v>
      </c>
      <c r="C491" s="68" t="str">
        <f>VLOOKUP(B491,'Itens de Contrato'!B$5:J$873,2,0)</f>
        <v>CAIXA ACOPLADA COR BRANCA DUAL FLUX P/BACIA LINHA VOGUE PLUS, REF.: CDC.01F.17, FAB. DECA</v>
      </c>
      <c r="D491" s="41">
        <v>3</v>
      </c>
      <c r="E491" s="42">
        <f>D491*('Itens de Contrato'!F491+'Itens de Contrato'!G491)</f>
        <v>64.5</v>
      </c>
      <c r="F491" s="44">
        <f t="shared" si="14"/>
        <v>3</v>
      </c>
      <c r="G491" s="44">
        <f>SUM('Medição 01'!G491,'Medição 02'!G491,'Medição 03'!G491,'Medição 04'!G491,'Medição 05'!G491,'Medição 06'!G491,'Medição 07'!G491,'Medição 08'!G491,'Medição 09'!G491,'Medição 10'!G491,'Medição 11'!G491,'Medição 12'!G491)</f>
        <v>0</v>
      </c>
      <c r="H491" s="46">
        <f t="shared" si="15"/>
        <v>0</v>
      </c>
      <c r="I491" s="45">
        <f>G491*('Itens de Contrato'!F491+'Itens de Contrato'!G491)</f>
        <v>0</v>
      </c>
    </row>
    <row r="492" spans="1:9" ht="26.4" customHeight="1" x14ac:dyDescent="0.25">
      <c r="A492" s="22" t="str">
        <f>'Itens de Contrato'!A492</f>
        <v>Instalações Sanitárias - Louças e metais (Somente mão de obra)</v>
      </c>
      <c r="B492" s="22" t="str">
        <f>'Itens de Contrato'!B492</f>
        <v>4.4.8</v>
      </c>
      <c r="C492" s="68" t="str">
        <f>VLOOKUP(B492,'Itens de Contrato'!B$5:J$873,2,0)</f>
        <v>ASSENTO SANITÁRIO EM POLIÉSTER COM MICROBAN P/BACIA LINHA VOGUE PLUS, REF. AP.50.17, FAB. DECA</v>
      </c>
      <c r="D492" s="41">
        <v>3</v>
      </c>
      <c r="E492" s="42">
        <f>D492*('Itens de Contrato'!F492+'Itens de Contrato'!G492)</f>
        <v>35.700000000000003</v>
      </c>
      <c r="F492" s="44">
        <f t="shared" si="14"/>
        <v>3</v>
      </c>
      <c r="G492" s="44">
        <f>SUM('Medição 01'!G492,'Medição 02'!G492,'Medição 03'!G492,'Medição 04'!G492,'Medição 05'!G492,'Medição 06'!G492,'Medição 07'!G492,'Medição 08'!G492,'Medição 09'!G492,'Medição 10'!G492,'Medição 11'!G492,'Medição 12'!G492)</f>
        <v>0</v>
      </c>
      <c r="H492" s="46">
        <f t="shared" si="15"/>
        <v>0</v>
      </c>
      <c r="I492" s="45">
        <f>G492*('Itens de Contrato'!F492+'Itens de Contrato'!G492)</f>
        <v>0</v>
      </c>
    </row>
    <row r="493" spans="1:9" ht="26.4" customHeight="1" x14ac:dyDescent="0.25">
      <c r="A493" s="22" t="str">
        <f>'Itens de Contrato'!A493</f>
        <v>Instalações Sanitárias - Louças e metais (Somente mão de obra)</v>
      </c>
      <c r="B493" s="22" t="str">
        <f>'Itens de Contrato'!B493</f>
        <v>4.4.9</v>
      </c>
      <c r="C493" s="68" t="str">
        <f>VLOOKUP(B493,'Itens de Contrato'!B$5:J$873,2,0)</f>
        <v>KIT DE INSTALAÇÃO DE BACIA LINHA RAVENA, FIXAÇÃO VERTICAL (PARAF.+ENGATE+ANEL), REF. 1200.C.KIT.PCD, FAB. DECA</v>
      </c>
      <c r="D493" s="41">
        <v>3</v>
      </c>
      <c r="E493" s="42">
        <f>D493*('Itens de Contrato'!F493+'Itens de Contrato'!G493)</f>
        <v>67.5</v>
      </c>
      <c r="F493" s="44">
        <f t="shared" si="14"/>
        <v>3</v>
      </c>
      <c r="G493" s="44">
        <f>SUM('Medição 01'!G493,'Medição 02'!G493,'Medição 03'!G493,'Medição 04'!G493,'Medição 05'!G493,'Medição 06'!G493,'Medição 07'!G493,'Medição 08'!G493,'Medição 09'!G493,'Medição 10'!G493,'Medição 11'!G493,'Medição 12'!G493)</f>
        <v>0</v>
      </c>
      <c r="H493" s="46">
        <f t="shared" si="15"/>
        <v>0</v>
      </c>
      <c r="I493" s="45">
        <f>G493*('Itens de Contrato'!F493+'Itens de Contrato'!G493)</f>
        <v>0</v>
      </c>
    </row>
    <row r="494" spans="1:9" x14ac:dyDescent="0.25">
      <c r="A494" s="22" t="str">
        <f>'Itens de Contrato'!A494</f>
        <v>Instalações Sanitárias - Louças e metais (Somente mão de obra)</v>
      </c>
      <c r="B494" s="22" t="str">
        <f>'Itens de Contrato'!B494</f>
        <v>4.4.10</v>
      </c>
      <c r="C494" s="68" t="str">
        <f>VLOOKUP(B494,'Itens de Contrato'!B$5:J$873,2,0)</f>
        <v>DUCHA MANUAL ACTIVA, ESGUICHO E REGISTRO Ф 1/2", REF. 1984.C43.CR. ACT, FAB. DECA</v>
      </c>
      <c r="D494" s="41">
        <v>3</v>
      </c>
      <c r="E494" s="42">
        <f>D494*('Itens de Contrato'!F494+'Itens de Contrato'!G494)</f>
        <v>109.599</v>
      </c>
      <c r="F494" s="44">
        <f t="shared" si="14"/>
        <v>3</v>
      </c>
      <c r="G494" s="44">
        <f>SUM('Medição 01'!G494,'Medição 02'!G494,'Medição 03'!G494,'Medição 04'!G494,'Medição 05'!G494,'Medição 06'!G494,'Medição 07'!G494,'Medição 08'!G494,'Medição 09'!G494,'Medição 10'!G494,'Medição 11'!G494,'Medição 12'!G494)</f>
        <v>0</v>
      </c>
      <c r="H494" s="46">
        <f t="shared" si="15"/>
        <v>0</v>
      </c>
      <c r="I494" s="45">
        <f>G494*('Itens de Contrato'!F494+'Itens de Contrato'!G494)</f>
        <v>0</v>
      </c>
    </row>
    <row r="495" spans="1:9" x14ac:dyDescent="0.25">
      <c r="A495" s="22" t="str">
        <f>'Itens de Contrato'!A495</f>
        <v>Instalações Sanitárias - Louças e metais (Somente mão de obra)</v>
      </c>
      <c r="B495" s="22" t="str">
        <f>'Itens de Contrato'!B495</f>
        <v>4.4.11</v>
      </c>
      <c r="C495" s="68" t="str">
        <f>VLOOKUP(B495,'Itens de Contrato'!B$5:J$873,2,0)</f>
        <v>BARRA DE APOIO P/VASO DEFICIENTE FÍSICO, FAB. DOCOL, MOLDENOX</v>
      </c>
      <c r="D495" s="41">
        <v>6</v>
      </c>
      <c r="E495" s="42">
        <f>D495*('Itens de Contrato'!F495+'Itens de Contrato'!G495)</f>
        <v>219.09600000000006</v>
      </c>
      <c r="F495" s="44">
        <f t="shared" si="14"/>
        <v>6</v>
      </c>
      <c r="G495" s="44">
        <f>SUM('Medição 01'!G495,'Medição 02'!G495,'Medição 03'!G495,'Medição 04'!G495,'Medição 05'!G495,'Medição 06'!G495,'Medição 07'!G495,'Medição 08'!G495,'Medição 09'!G495,'Medição 10'!G495,'Medição 11'!G495,'Medição 12'!G495)</f>
        <v>0</v>
      </c>
      <c r="H495" s="46">
        <f t="shared" si="15"/>
        <v>0</v>
      </c>
      <c r="I495" s="45">
        <f>G495*('Itens de Contrato'!F495+'Itens de Contrato'!G495)</f>
        <v>0</v>
      </c>
    </row>
    <row r="496" spans="1:9" x14ac:dyDescent="0.25">
      <c r="A496" s="22" t="str">
        <f>'Itens de Contrato'!A496</f>
        <v>Instalações Sanitárias - Louças e metais (Somente mão de obra)</v>
      </c>
      <c r="B496" s="22" t="str">
        <f>'Itens de Contrato'!B496</f>
        <v>4.4.12</v>
      </c>
      <c r="C496" s="68" t="str">
        <f>VLOOKUP(B496,'Itens de Contrato'!B$5:J$873,2,0)</f>
        <v>CUBA QUADRADA DE SEMIENCAIXE COM MESA 420mm, COR BRANCA, REF. L.830.17, FAB. DECA</v>
      </c>
      <c r="D496" s="41">
        <v>134</v>
      </c>
      <c r="E496" s="42">
        <f>D496*('Itens de Contrato'!F496+'Itens de Contrato'!G496)</f>
        <v>8328.1</v>
      </c>
      <c r="F496" s="44">
        <f t="shared" si="14"/>
        <v>134</v>
      </c>
      <c r="G496" s="44">
        <f>SUM('Medição 01'!G496,'Medição 02'!G496,'Medição 03'!G496,'Medição 04'!G496,'Medição 05'!G496,'Medição 06'!G496,'Medição 07'!G496,'Medição 08'!G496,'Medição 09'!G496,'Medição 10'!G496,'Medição 11'!G496,'Medição 12'!G496)</f>
        <v>0</v>
      </c>
      <c r="H496" s="46">
        <f t="shared" si="15"/>
        <v>0</v>
      </c>
      <c r="I496" s="45">
        <f>G496*('Itens de Contrato'!F496+'Itens de Contrato'!G496)</f>
        <v>0</v>
      </c>
    </row>
    <row r="497" spans="1:9" x14ac:dyDescent="0.25">
      <c r="A497" s="22" t="str">
        <f>'Itens de Contrato'!A497</f>
        <v>Instalações Sanitárias - Louças e metais (Somente mão de obra)</v>
      </c>
      <c r="B497" s="22" t="str">
        <f>'Itens de Contrato'!B497</f>
        <v>4.4.13</v>
      </c>
      <c r="C497" s="68" t="str">
        <f>VLOOKUP(B497,'Itens de Contrato'!B$5:J$873,2,0)</f>
        <v>LAVATÓRIO DE CANTO, LOUÇA BRANCA, RAVENA REF.: L.915.17, FAB. DECA</v>
      </c>
      <c r="D497" s="41">
        <v>1</v>
      </c>
      <c r="E497" s="42">
        <f>D497*('Itens de Contrato'!F497+'Itens de Contrato'!G497)</f>
        <v>8.9250000000000007</v>
      </c>
      <c r="F497" s="44">
        <f t="shared" si="14"/>
        <v>1</v>
      </c>
      <c r="G497" s="44">
        <f>SUM('Medição 01'!G497,'Medição 02'!G497,'Medição 03'!G497,'Medição 04'!G497,'Medição 05'!G497,'Medição 06'!G497,'Medição 07'!G497,'Medição 08'!G497,'Medição 09'!G497,'Medição 10'!G497,'Medição 11'!G497,'Medição 12'!G497)</f>
        <v>0</v>
      </c>
      <c r="H497" s="46">
        <f t="shared" si="15"/>
        <v>0</v>
      </c>
      <c r="I497" s="45">
        <f>G497*('Itens de Contrato'!F497+'Itens de Contrato'!G497)</f>
        <v>0</v>
      </c>
    </row>
    <row r="498" spans="1:9" x14ac:dyDescent="0.25">
      <c r="A498" s="22" t="str">
        <f>'Itens de Contrato'!A498</f>
        <v>Instalações Sanitárias - Louças e metais (Somente mão de obra)</v>
      </c>
      <c r="B498" s="22" t="str">
        <f>'Itens de Contrato'!B498</f>
        <v>4.4.14</v>
      </c>
      <c r="C498" s="68" t="str">
        <f>VLOOKUP(B498,'Itens de Contrato'!B$5:J$873,2,0)</f>
        <v>LAVATÓRIO DE LOUÇA BRANCA SEM COLUNA 45x36cm, RAVENA REF.: L.915.17, FAB. DECA</v>
      </c>
      <c r="D498" s="41">
        <v>29</v>
      </c>
      <c r="E498" s="42">
        <f>D498*('Itens de Contrato'!F498+'Itens de Contrato'!G498)</f>
        <v>258.82500000000005</v>
      </c>
      <c r="F498" s="44">
        <f t="shared" si="14"/>
        <v>29</v>
      </c>
      <c r="G498" s="44">
        <f>SUM('Medição 01'!G498,'Medição 02'!G498,'Medição 03'!G498,'Medição 04'!G498,'Medição 05'!G498,'Medição 06'!G498,'Medição 07'!G498,'Medição 08'!G498,'Medição 09'!G498,'Medição 10'!G498,'Medição 11'!G498,'Medição 12'!G498)</f>
        <v>0</v>
      </c>
      <c r="H498" s="46">
        <f t="shared" si="15"/>
        <v>0</v>
      </c>
      <c r="I498" s="45">
        <f>G498*('Itens de Contrato'!F498+'Itens de Contrato'!G498)</f>
        <v>0</v>
      </c>
    </row>
    <row r="499" spans="1:9" ht="26.4" x14ac:dyDescent="0.25">
      <c r="A499" s="22" t="str">
        <f>'Itens de Contrato'!A499</f>
        <v>Instalações Sanitárias - Louças e metais (Somente mão de obra)</v>
      </c>
      <c r="B499" s="22" t="str">
        <f>'Itens de Contrato'!B499</f>
        <v>4.4.15</v>
      </c>
      <c r="C499" s="68" t="str">
        <f>VLOOKUP(B499,'Itens de Contrato'!B$5:J$873,2,0)</f>
        <v>TORNEIRA DE PRESSÃO CROMADA P/LAVATÓRIO - MESA, LINHA SPOT, REF.: 1198.C43, FAB. DECA</v>
      </c>
      <c r="D499" s="41">
        <v>164</v>
      </c>
      <c r="E499" s="42">
        <f>D499*('Itens de Contrato'!F499+'Itens de Contrato'!G499)</f>
        <v>5986</v>
      </c>
      <c r="F499" s="44">
        <f t="shared" si="14"/>
        <v>164</v>
      </c>
      <c r="G499" s="44">
        <f>SUM('Medição 01'!G499,'Medição 02'!G499,'Medição 03'!G499,'Medição 04'!G499,'Medição 05'!G499,'Medição 06'!G499,'Medição 07'!G499,'Medição 08'!G499,'Medição 09'!G499,'Medição 10'!G499,'Medição 11'!G499,'Medição 12'!G499)</f>
        <v>0</v>
      </c>
      <c r="H499" s="46">
        <f t="shared" si="15"/>
        <v>0</v>
      </c>
      <c r="I499" s="45">
        <f>G499*('Itens de Contrato'!F499+'Itens de Contrato'!G499)</f>
        <v>0</v>
      </c>
    </row>
    <row r="500" spans="1:9" x14ac:dyDescent="0.25">
      <c r="A500" s="22" t="str">
        <f>'Itens de Contrato'!A500</f>
        <v>Instalações Sanitárias - Louças e metais (Somente mão de obra)</v>
      </c>
      <c r="B500" s="22" t="str">
        <f>'Itens de Contrato'!B500</f>
        <v>4.4.16</v>
      </c>
      <c r="C500" s="68" t="str">
        <f>VLOOKUP(B500,'Itens de Contrato'!B$5:J$873,2,0)</f>
        <v>ENGATE FLEXÍVEL METÁLICO Ф 1/2"x 40cm, REF. 4606.C.040, FAB. DECA</v>
      </c>
      <c r="D500" s="41">
        <v>164</v>
      </c>
      <c r="E500" s="42">
        <f>D500*('Itens de Contrato'!F500+'Itens de Contrato'!G500)</f>
        <v>639.6</v>
      </c>
      <c r="F500" s="44">
        <f t="shared" si="14"/>
        <v>164</v>
      </c>
      <c r="G500" s="44">
        <f>SUM('Medição 01'!G500,'Medição 02'!G500,'Medição 03'!G500,'Medição 04'!G500,'Medição 05'!G500,'Medição 06'!G500,'Medição 07'!G500,'Medição 08'!G500,'Medição 09'!G500,'Medição 10'!G500,'Medição 11'!G500,'Medição 12'!G500)</f>
        <v>0</v>
      </c>
      <c r="H500" s="46">
        <f t="shared" si="15"/>
        <v>0</v>
      </c>
      <c r="I500" s="45">
        <f>G500*('Itens de Contrato'!F500+'Itens de Contrato'!G500)</f>
        <v>0</v>
      </c>
    </row>
    <row r="501" spans="1:9" x14ac:dyDescent="0.25">
      <c r="A501" s="22" t="str">
        <f>'Itens de Contrato'!A501</f>
        <v>Instalações Sanitárias - Louças e metais (Somente mão de obra)</v>
      </c>
      <c r="B501" s="22" t="str">
        <f>'Itens de Contrato'!B501</f>
        <v>4.4.17</v>
      </c>
      <c r="C501" s="68" t="str">
        <f>VLOOKUP(B501,'Itens de Contrato'!B$5:J$873,2,0)</f>
        <v>VÁLVULA DE ESCOAMENTO METÁLICA CROMADA 1602-C.PLA UNIVERSAL P/ LV-TQ, FAB. DECA</v>
      </c>
      <c r="D501" s="41">
        <v>164</v>
      </c>
      <c r="E501" s="42">
        <f>D501*('Itens de Contrato'!F501+'Itens de Contrato'!G501)</f>
        <v>665.77440000000024</v>
      </c>
      <c r="F501" s="44">
        <f t="shared" si="14"/>
        <v>164</v>
      </c>
      <c r="G501" s="44">
        <f>SUM('Medição 01'!G501,'Medição 02'!G501,'Medição 03'!G501,'Medição 04'!G501,'Medição 05'!G501,'Medição 06'!G501,'Medição 07'!G501,'Medição 08'!G501,'Medição 09'!G501,'Medição 10'!G501,'Medição 11'!G501,'Medição 12'!G501)</f>
        <v>0</v>
      </c>
      <c r="H501" s="46">
        <f t="shared" si="15"/>
        <v>0</v>
      </c>
      <c r="I501" s="45">
        <f>G501*('Itens de Contrato'!F501+'Itens de Contrato'!G501)</f>
        <v>0</v>
      </c>
    </row>
    <row r="502" spans="1:9" x14ac:dyDescent="0.25">
      <c r="A502" s="22" t="str">
        <f>'Itens de Contrato'!A502</f>
        <v>Instalações Sanitárias - Louças e metais (Somente mão de obra)</v>
      </c>
      <c r="B502" s="22" t="str">
        <f>'Itens de Contrato'!B502</f>
        <v>4.4.18</v>
      </c>
      <c r="C502" s="68" t="str">
        <f>VLOOKUP(B502,'Itens de Contrato'!B$5:J$873,2,0)</f>
        <v>SIFÃO METÁLICO MOD. 1680-C DE 1" x 1.1/2" LV, REF. 1680.C.100.112, FAB. DECA</v>
      </c>
      <c r="D502" s="41">
        <v>164</v>
      </c>
      <c r="E502" s="42">
        <f>D502*('Itens de Contrato'!F502+'Itens de Contrato'!G502)</f>
        <v>3388.8139999999999</v>
      </c>
      <c r="F502" s="44">
        <f t="shared" si="14"/>
        <v>164</v>
      </c>
      <c r="G502" s="44">
        <f>SUM('Medição 01'!G502,'Medição 02'!G502,'Medição 03'!G502,'Medição 04'!G502,'Medição 05'!G502,'Medição 06'!G502,'Medição 07'!G502,'Medição 08'!G502,'Medição 09'!G502,'Medição 10'!G502,'Medição 11'!G502,'Medição 12'!G502)</f>
        <v>0</v>
      </c>
      <c r="H502" s="46">
        <f t="shared" si="15"/>
        <v>0</v>
      </c>
      <c r="I502" s="45">
        <f>G502*('Itens de Contrato'!F502+'Itens de Contrato'!G502)</f>
        <v>0</v>
      </c>
    </row>
    <row r="503" spans="1:9" ht="26.4" x14ac:dyDescent="0.25">
      <c r="A503" s="22" t="str">
        <f>'Itens de Contrato'!A503</f>
        <v>Instalações Sanitárias - Louças e metais (Somente mão de obra)</v>
      </c>
      <c r="B503" s="22" t="str">
        <f>'Itens de Contrato'!B503</f>
        <v>4.4.19</v>
      </c>
      <c r="C503" s="68" t="str">
        <f>VLOOKUP(B503,'Itens de Contrato'!B$5:J$873,2,0)</f>
        <v>TORNEIRA DE PRESSÃO CROMADA, ARTICULADA P/PIA - BANCA, REF.: 1167.C43 SPOT, FAB. DECA</v>
      </c>
      <c r="D503" s="41">
        <v>82</v>
      </c>
      <c r="E503" s="42">
        <f>D503*('Itens de Contrato'!F503+'Itens de Contrato'!G503)</f>
        <v>3503.1219999999998</v>
      </c>
      <c r="F503" s="44">
        <f t="shared" si="14"/>
        <v>82</v>
      </c>
      <c r="G503" s="44">
        <f>SUM('Medição 01'!G503,'Medição 02'!G503,'Medição 03'!G503,'Medição 04'!G503,'Medição 05'!G503,'Medição 06'!G503,'Medição 07'!G503,'Medição 08'!G503,'Medição 09'!G503,'Medição 10'!G503,'Medição 11'!G503,'Medição 12'!G503)</f>
        <v>0</v>
      </c>
      <c r="H503" s="46">
        <f t="shared" si="15"/>
        <v>0</v>
      </c>
      <c r="I503" s="45">
        <f>G503*('Itens de Contrato'!F503+'Itens de Contrato'!G503)</f>
        <v>0</v>
      </c>
    </row>
    <row r="504" spans="1:9" x14ac:dyDescent="0.25">
      <c r="A504" s="22" t="str">
        <f>'Itens de Contrato'!A504</f>
        <v>Instalações Sanitárias - Louças e metais (Somente mão de obra)</v>
      </c>
      <c r="B504" s="22" t="str">
        <f>'Itens de Contrato'!B504</f>
        <v>4.4.20</v>
      </c>
      <c r="C504" s="68" t="str">
        <f>VLOOKUP(B504,'Itens de Contrato'!B$5:J$873,2,0)</f>
        <v>ENGATE FLEXÍVEL METÁLICO Ф 1/2"x 40cm, REF. 4606.C.040, FAB. DECA</v>
      </c>
      <c r="D504" s="41">
        <v>82</v>
      </c>
      <c r="E504" s="42">
        <f>D504*('Itens de Contrato'!F504+'Itens de Contrato'!G504)</f>
        <v>319.8</v>
      </c>
      <c r="F504" s="44">
        <f t="shared" si="14"/>
        <v>82</v>
      </c>
      <c r="G504" s="44">
        <f>SUM('Medição 01'!G504,'Medição 02'!G504,'Medição 03'!G504,'Medição 04'!G504,'Medição 05'!G504,'Medição 06'!G504,'Medição 07'!G504,'Medição 08'!G504,'Medição 09'!G504,'Medição 10'!G504,'Medição 11'!G504,'Medição 12'!G504)</f>
        <v>0</v>
      </c>
      <c r="H504" s="46">
        <f t="shared" si="15"/>
        <v>0</v>
      </c>
      <c r="I504" s="45">
        <f>G504*('Itens de Contrato'!F504+'Itens de Contrato'!G504)</f>
        <v>0</v>
      </c>
    </row>
    <row r="505" spans="1:9" x14ac:dyDescent="0.25">
      <c r="A505" s="22" t="str">
        <f>'Itens de Contrato'!A505</f>
        <v>Instalações Sanitárias - Louças e metais (Somente mão de obra)</v>
      </c>
      <c r="B505" s="22" t="str">
        <f>'Itens de Contrato'!B505</f>
        <v>4.4.21</v>
      </c>
      <c r="C505" s="68" t="str">
        <f>VLOOKUP(B505,'Itens de Contrato'!B$5:J$873,2,0)</f>
        <v>SIFÃO METÁLICO MOD. 1680-C DE 1.1/2" x 2" PIA/TQ, REF.: 1680.C.112, FAB. DECA</v>
      </c>
      <c r="D505" s="41">
        <v>108</v>
      </c>
      <c r="E505" s="42">
        <f>D505*('Itens de Contrato'!F505+'Itens de Contrato'!G505)</f>
        <v>2586.7404000000001</v>
      </c>
      <c r="F505" s="44">
        <f t="shared" si="14"/>
        <v>108</v>
      </c>
      <c r="G505" s="44">
        <f>SUM('Medição 01'!G505,'Medição 02'!G505,'Medição 03'!G505,'Medição 04'!G505,'Medição 05'!G505,'Medição 06'!G505,'Medição 07'!G505,'Medição 08'!G505,'Medição 09'!G505,'Medição 10'!G505,'Medição 11'!G505,'Medição 12'!G505)</f>
        <v>0</v>
      </c>
      <c r="H505" s="46">
        <f t="shared" si="15"/>
        <v>0</v>
      </c>
      <c r="I505" s="45">
        <f>G505*('Itens de Contrato'!F505+'Itens de Contrato'!G505)</f>
        <v>0</v>
      </c>
    </row>
    <row r="506" spans="1:9" ht="26.4" customHeight="1" x14ac:dyDescent="0.25">
      <c r="A506" s="22" t="str">
        <f>'Itens de Contrato'!A506</f>
        <v>Instalações Sanitárias - Louças e metais (Somente mão de obra)</v>
      </c>
      <c r="B506" s="22" t="str">
        <f>'Itens de Contrato'!B506</f>
        <v>4.4.22</v>
      </c>
      <c r="C506" s="68" t="str">
        <f>VLOOKUP(B506,'Itens de Contrato'!B$5:J$873,2,0)</f>
        <v>TORNEIRA DE PRESSÃO CROMADA, P/TANQUE e JARDIM - PAREDE, REF.: 1153.C34 MAX, FAB. DECA</v>
      </c>
      <c r="D506" s="41">
        <v>32</v>
      </c>
      <c r="E506" s="42">
        <f>D506*('Itens de Contrato'!F506+'Itens de Contrato'!G506)</f>
        <v>508.8</v>
      </c>
      <c r="F506" s="44">
        <f t="shared" si="14"/>
        <v>32</v>
      </c>
      <c r="G506" s="44">
        <f>SUM('Medição 01'!G506,'Medição 02'!G506,'Medição 03'!G506,'Medição 04'!G506,'Medição 05'!G506,'Medição 06'!G506,'Medição 07'!G506,'Medição 08'!G506,'Medição 09'!G506,'Medição 10'!G506,'Medição 11'!G506,'Medição 12'!G506)</f>
        <v>0</v>
      </c>
      <c r="H506" s="46">
        <f t="shared" si="15"/>
        <v>0</v>
      </c>
      <c r="I506" s="45">
        <f>G506*('Itens de Contrato'!F506+'Itens de Contrato'!G506)</f>
        <v>0</v>
      </c>
    </row>
    <row r="507" spans="1:9" ht="26.4" customHeight="1" x14ac:dyDescent="0.25">
      <c r="A507" s="22" t="str">
        <f>'Itens de Contrato'!A507</f>
        <v>Instalações Sanitárias - Louças e metais (Somente mão de obra)</v>
      </c>
      <c r="B507" s="22" t="str">
        <f>'Itens de Contrato'!B507</f>
        <v>4.4.23</v>
      </c>
      <c r="C507" s="68" t="str">
        <f>VLOOKUP(B507,'Itens de Contrato'!B$5:J$873,2,0)</f>
        <v>CHUVEIRO METÁLICO CROMADO DE PAREDE, COM TUBO Ф 1/2", LINHA SPOT MAX, REF.: 1973.C.CT, FAB. DECA</v>
      </c>
      <c r="D507" s="41">
        <v>107</v>
      </c>
      <c r="E507" s="42">
        <f>D507*('Itens de Contrato'!F507+'Itens de Contrato'!G507)</f>
        <v>1701.3</v>
      </c>
      <c r="F507" s="44">
        <f t="shared" si="14"/>
        <v>107</v>
      </c>
      <c r="G507" s="44">
        <f>SUM('Medição 01'!G507,'Medição 02'!G507,'Medição 03'!G507,'Medição 04'!G507,'Medição 05'!G507,'Medição 06'!G507,'Medição 07'!G507,'Medição 08'!G507,'Medição 09'!G507,'Medição 10'!G507,'Medição 11'!G507,'Medição 12'!G507)</f>
        <v>0</v>
      </c>
      <c r="H507" s="46">
        <f t="shared" si="15"/>
        <v>0</v>
      </c>
      <c r="I507" s="45">
        <f>G507*('Itens de Contrato'!F507+'Itens de Contrato'!G507)</f>
        <v>0</v>
      </c>
    </row>
    <row r="508" spans="1:9" x14ac:dyDescent="0.25">
      <c r="A508" s="22" t="str">
        <f>'Itens de Contrato'!A508</f>
        <v>Instalações Sanitárias - Louças e metais (Somente mão de obra)</v>
      </c>
      <c r="B508" s="22" t="str">
        <f>'Itens de Contrato'!B508</f>
        <v>4.4.24</v>
      </c>
      <c r="C508" s="68" t="str">
        <f>VLOOKUP(B508,'Itens de Contrato'!B$5:J$873,2,0)</f>
        <v>ACABAMENTO CROMADO P/MONOCOMANDO, FAB. DECA</v>
      </c>
      <c r="D508" s="41">
        <v>78</v>
      </c>
      <c r="E508" s="42">
        <f>D508*('Itens de Contrato'!F508+'Itens de Contrato'!G508)</f>
        <v>873.59999999999991</v>
      </c>
      <c r="F508" s="44">
        <f t="shared" si="14"/>
        <v>78</v>
      </c>
      <c r="G508" s="44">
        <f>SUM('Medição 01'!G508,'Medição 02'!G508,'Medição 03'!G508,'Medição 04'!G508,'Medição 05'!G508,'Medição 06'!G508,'Medição 07'!G508,'Medição 08'!G508,'Medição 09'!G508,'Medição 10'!G508,'Medição 11'!G508,'Medição 12'!G508)</f>
        <v>0</v>
      </c>
      <c r="H508" s="46">
        <f t="shared" si="15"/>
        <v>0</v>
      </c>
      <c r="I508" s="45">
        <f>G508*('Itens de Contrato'!F508+'Itens de Contrato'!G508)</f>
        <v>0</v>
      </c>
    </row>
    <row r="509" spans="1:9" x14ac:dyDescent="0.25">
      <c r="A509" s="22" t="str">
        <f>'Itens de Contrato'!A509</f>
        <v>Instalações Sanitárias - Louças e metais (Somente mão de obra)</v>
      </c>
      <c r="B509" s="22" t="str">
        <f>'Itens de Contrato'!B509</f>
        <v>4.4.25</v>
      </c>
      <c r="C509" s="68" t="str">
        <f>VLOOKUP(B509,'Itens de Contrato'!B$5:J$873,2,0)</f>
        <v>ACABAMENTO CROMADO P/REGISTRO Ф 3/4"-1", LINHA SPOT, REF.: 4900.C43.PQ, FAB. DECA</v>
      </c>
      <c r="D509" s="41">
        <v>406</v>
      </c>
      <c r="E509" s="42">
        <f>D509*('Itens de Contrato'!F509+'Itens de Contrato'!G509)</f>
        <v>2273.6</v>
      </c>
      <c r="F509" s="44">
        <f t="shared" si="14"/>
        <v>406</v>
      </c>
      <c r="G509" s="44">
        <f>SUM('Medição 01'!G509,'Medição 02'!G509,'Medição 03'!G509,'Medição 04'!G509,'Medição 05'!G509,'Medição 06'!G509,'Medição 07'!G509,'Medição 08'!G509,'Medição 09'!G509,'Medição 10'!G509,'Medição 11'!G509,'Medição 12'!G509)</f>
        <v>0</v>
      </c>
      <c r="H509" s="46">
        <f t="shared" si="15"/>
        <v>0</v>
      </c>
      <c r="I509" s="45">
        <f>G509*('Itens de Contrato'!F509+'Itens de Contrato'!G509)</f>
        <v>0</v>
      </c>
    </row>
    <row r="510" spans="1:9" ht="26.4" customHeight="1" x14ac:dyDescent="0.25">
      <c r="A510" s="22" t="str">
        <f>'Itens de Contrato'!A510</f>
        <v>Instalações Águas Pluviais/Drenagem - Prumadas/Distribuição</v>
      </c>
      <c r="B510" s="22" t="str">
        <f>'Itens de Contrato'!B510</f>
        <v>5.1.1</v>
      </c>
      <c r="C510" s="68" t="str">
        <f>VLOOKUP(B510,'Itens de Contrato'!B$5:J$873,2,0)</f>
        <v>TUBO PVC ESGOTO, PONTA-BOLSA e VIROLA, SÉRIE-R, NBR-5688, Ф 50mm x 6,0m, FAB. TIGRE, AMANCO</v>
      </c>
      <c r="D510" s="41">
        <v>75.5</v>
      </c>
      <c r="E510" s="42">
        <f>D510*('Itens de Contrato'!F510+'Itens de Contrato'!G510)</f>
        <v>13412.659135328544</v>
      </c>
      <c r="F510" s="44">
        <f t="shared" si="14"/>
        <v>75.5</v>
      </c>
      <c r="G510" s="44">
        <f>SUM('Medição 01'!G510,'Medição 02'!G510,'Medição 03'!G510,'Medição 04'!G510,'Medição 05'!G510,'Medição 06'!G510,'Medição 07'!G510,'Medição 08'!G510,'Medição 09'!G510,'Medição 10'!G510,'Medição 11'!G510,'Medição 12'!G510)</f>
        <v>0</v>
      </c>
      <c r="H510" s="46">
        <f t="shared" si="15"/>
        <v>0</v>
      </c>
      <c r="I510" s="45">
        <f>G510*('Itens de Contrato'!F510+'Itens de Contrato'!G510)</f>
        <v>0</v>
      </c>
    </row>
    <row r="511" spans="1:9" ht="26.4" customHeight="1" x14ac:dyDescent="0.25">
      <c r="A511" s="22" t="str">
        <f>'Itens de Contrato'!A511</f>
        <v>Instalações Águas Pluviais/Drenagem - Prumadas/Distribuição</v>
      </c>
      <c r="B511" s="22" t="str">
        <f>'Itens de Contrato'!B511</f>
        <v>5.1.2</v>
      </c>
      <c r="C511" s="68" t="str">
        <f>VLOOKUP(B511,'Itens de Contrato'!B$5:J$873,2,0)</f>
        <v>TUBO PVC ESGOTO, PONTA-BOLSA e VIROLA, SÉRIE-R, NBR-5688, Ф 75mm x 6,0m, FAB. TIGRE, AMANCO</v>
      </c>
      <c r="D511" s="41">
        <v>15.5</v>
      </c>
      <c r="E511" s="42">
        <f>D511*('Itens de Contrato'!F511+'Itens de Contrato'!G511)</f>
        <v>3443.709382733759</v>
      </c>
      <c r="F511" s="44">
        <f t="shared" si="14"/>
        <v>15.5</v>
      </c>
      <c r="G511" s="44">
        <f>SUM('Medição 01'!G511,'Medição 02'!G511,'Medição 03'!G511,'Medição 04'!G511,'Medição 05'!G511,'Medição 06'!G511,'Medição 07'!G511,'Medição 08'!G511,'Medição 09'!G511,'Medição 10'!G511,'Medição 11'!G511,'Medição 12'!G511)</f>
        <v>0</v>
      </c>
      <c r="H511" s="46">
        <f t="shared" si="15"/>
        <v>0</v>
      </c>
      <c r="I511" s="45">
        <f>G511*('Itens de Contrato'!F511+'Itens de Contrato'!G511)</f>
        <v>0</v>
      </c>
    </row>
    <row r="512" spans="1:9" ht="26.4" customHeight="1" x14ac:dyDescent="0.25">
      <c r="A512" s="22" t="str">
        <f>'Itens de Contrato'!A512</f>
        <v>Instalações Águas Pluviais/Drenagem - Prumadas/Distribuição</v>
      </c>
      <c r="B512" s="22" t="str">
        <f>'Itens de Contrato'!B512</f>
        <v>5.1.3</v>
      </c>
      <c r="C512" s="68" t="str">
        <f>VLOOKUP(B512,'Itens de Contrato'!B$5:J$873,2,0)</f>
        <v>TUBO PVC ESGOTO, PONTA-BOLSA e VIROLA, SÉRIE-R, NBR-5688, Ф 100mm x 6,0m, FAB. TIGRE, AMANCO</v>
      </c>
      <c r="D512" s="41">
        <v>209.5</v>
      </c>
      <c r="E512" s="42">
        <f>D512*('Itens de Contrato'!F512+'Itens de Contrato'!G512)</f>
        <v>95723.876813166964</v>
      </c>
      <c r="F512" s="44">
        <f t="shared" si="14"/>
        <v>209.5</v>
      </c>
      <c r="G512" s="44">
        <f>SUM('Medição 01'!G512,'Medição 02'!G512,'Medição 03'!G512,'Medição 04'!G512,'Medição 05'!G512,'Medição 06'!G512,'Medição 07'!G512,'Medição 08'!G512,'Medição 09'!G512,'Medição 10'!G512,'Medição 11'!G512,'Medição 12'!G512)</f>
        <v>0</v>
      </c>
      <c r="H512" s="46">
        <f t="shared" si="15"/>
        <v>0</v>
      </c>
      <c r="I512" s="45">
        <f>G512*('Itens de Contrato'!F512+'Itens de Contrato'!G512)</f>
        <v>0</v>
      </c>
    </row>
    <row r="513" spans="1:9" ht="26.4" customHeight="1" x14ac:dyDescent="0.25">
      <c r="A513" s="22" t="str">
        <f>'Itens de Contrato'!A513</f>
        <v>Instalações Águas Pluviais/Drenagem - Prumadas/Distribuição</v>
      </c>
      <c r="B513" s="22" t="str">
        <f>'Itens de Contrato'!B513</f>
        <v>5.1.4</v>
      </c>
      <c r="C513" s="68" t="str">
        <f>VLOOKUP(B513,'Itens de Contrato'!B$5:J$873,2,0)</f>
        <v>TUBO PVC ESGOTO, PONTA-BOLSA e VIROLA, SÉRIE-R, NBR-5688, Ф 150mm x 6,0m, FAB. TIGRE, AMANCO</v>
      </c>
      <c r="D513" s="41">
        <v>28.5</v>
      </c>
      <c r="E513" s="42">
        <f>D513*('Itens de Contrato'!F513+'Itens de Contrato'!G513)</f>
        <v>24320.258092028114</v>
      </c>
      <c r="F513" s="44">
        <f t="shared" si="14"/>
        <v>28.5</v>
      </c>
      <c r="G513" s="44">
        <f>SUM('Medição 01'!G513,'Medição 02'!G513,'Medição 03'!G513,'Medição 04'!G513,'Medição 05'!G513,'Medição 06'!G513,'Medição 07'!G513,'Medição 08'!G513,'Medição 09'!G513,'Medição 10'!G513,'Medição 11'!G513,'Medição 12'!G513)</f>
        <v>0</v>
      </c>
      <c r="H513" s="46">
        <f t="shared" si="15"/>
        <v>0</v>
      </c>
      <c r="I513" s="45">
        <f>G513*('Itens de Contrato'!F513+'Itens de Contrato'!G513)</f>
        <v>0</v>
      </c>
    </row>
    <row r="514" spans="1:9" ht="26.4" x14ac:dyDescent="0.25">
      <c r="A514" s="22" t="str">
        <f>'Itens de Contrato'!A514</f>
        <v>Instalações Águas Pluviais/Drenagem - Prumadas/Distribuição</v>
      </c>
      <c r="B514" s="22" t="str">
        <f>'Itens de Contrato'!B514</f>
        <v>5.1.5</v>
      </c>
      <c r="C514" s="68" t="str">
        <f>VLOOKUP(B514,'Itens de Contrato'!B$5:J$873,2,0)</f>
        <v>TUBO PVC ESGOTO, PONTA-BOLSA, SÉRIE-LEVE, NBR-5688, Ф 300mm x 6,0m, FAB. TIGRE, AMANCO</v>
      </c>
      <c r="D514" s="41">
        <v>1</v>
      </c>
      <c r="E514" s="42">
        <f>D514*('Itens de Contrato'!F514+'Itens de Contrato'!G514)</f>
        <v>5287.0891712121302</v>
      </c>
      <c r="F514" s="44">
        <f t="shared" si="14"/>
        <v>1</v>
      </c>
      <c r="G514" s="44">
        <f>SUM('Medição 01'!G514,'Medição 02'!G514,'Medição 03'!G514,'Medição 04'!G514,'Medição 05'!G514,'Medição 06'!G514,'Medição 07'!G514,'Medição 08'!G514,'Medição 09'!G514,'Medição 10'!G514,'Medição 11'!G514,'Medição 12'!G514)</f>
        <v>0</v>
      </c>
      <c r="H514" s="46">
        <f t="shared" si="15"/>
        <v>0</v>
      </c>
      <c r="I514" s="45">
        <f>G514*('Itens de Contrato'!F514+'Itens de Contrato'!G514)</f>
        <v>0</v>
      </c>
    </row>
    <row r="515" spans="1:9" x14ac:dyDescent="0.25">
      <c r="A515" s="22" t="str">
        <f>'Itens de Contrato'!A515</f>
        <v>Instalações Águas Pluviais/Drenagem - Prumadas/Distribuição</v>
      </c>
      <c r="B515" s="22" t="str">
        <f>'Itens de Contrato'!B515</f>
        <v>5.1.6</v>
      </c>
      <c r="C515" s="68" t="str">
        <f>VLOOKUP(B515,'Itens de Contrato'!B$5:J$873,2,0)</f>
        <v>LUVA SIMPLES PVC ESGOTO SÉRIE-R Ф 50mm, FAB. TIGRE, AMANCO</v>
      </c>
      <c r="D515" s="41">
        <v>339</v>
      </c>
      <c r="E515" s="42">
        <f>D515*('Itens de Contrato'!F515+'Itens de Contrato'!G515)</f>
        <v>6006.9921430983986</v>
      </c>
      <c r="F515" s="44">
        <f t="shared" si="14"/>
        <v>339</v>
      </c>
      <c r="G515" s="44">
        <f>SUM('Medição 01'!G515,'Medição 02'!G515,'Medição 03'!G515,'Medição 04'!G515,'Medição 05'!G515,'Medição 06'!G515,'Medição 07'!G515,'Medição 08'!G515,'Medição 09'!G515,'Medição 10'!G515,'Medição 11'!G515,'Medição 12'!G515)</f>
        <v>0</v>
      </c>
      <c r="H515" s="46">
        <f t="shared" si="15"/>
        <v>0</v>
      </c>
      <c r="I515" s="45">
        <f>G515*('Itens de Contrato'!F515+'Itens de Contrato'!G515)</f>
        <v>0</v>
      </c>
    </row>
    <row r="516" spans="1:9" x14ac:dyDescent="0.25">
      <c r="A516" s="22" t="str">
        <f>'Itens de Contrato'!A516</f>
        <v>Instalações Águas Pluviais/Drenagem - Prumadas/Distribuição</v>
      </c>
      <c r="B516" s="22" t="str">
        <f>'Itens de Contrato'!B516</f>
        <v>5.1.7</v>
      </c>
      <c r="C516" s="68" t="str">
        <f>VLOOKUP(B516,'Itens de Contrato'!B$5:J$873,2,0)</f>
        <v>LUVA SIMPLES PVC ESGOTO SÉRIE-R Ф 75mm, FAB. TIGRE, AMANCO</v>
      </c>
      <c r="D516" s="41">
        <v>34</v>
      </c>
      <c r="E516" s="42">
        <f>D516*('Itens de Contrato'!F516+'Itens de Contrato'!G516)</f>
        <v>840.79517200840905</v>
      </c>
      <c r="F516" s="44">
        <f t="shared" si="14"/>
        <v>34</v>
      </c>
      <c r="G516" s="44">
        <f>SUM('Medição 01'!G516,'Medição 02'!G516,'Medição 03'!G516,'Medição 04'!G516,'Medição 05'!G516,'Medição 06'!G516,'Medição 07'!G516,'Medição 08'!G516,'Medição 09'!G516,'Medição 10'!G516,'Medição 11'!G516,'Medição 12'!G516)</f>
        <v>0</v>
      </c>
      <c r="H516" s="46">
        <f t="shared" si="15"/>
        <v>0</v>
      </c>
      <c r="I516" s="45">
        <f>G516*('Itens de Contrato'!F516+'Itens de Contrato'!G516)</f>
        <v>0</v>
      </c>
    </row>
    <row r="517" spans="1:9" x14ac:dyDescent="0.25">
      <c r="A517" s="22" t="str">
        <f>'Itens de Contrato'!A517</f>
        <v>Instalações Águas Pluviais/Drenagem - Prumadas/Distribuição</v>
      </c>
      <c r="B517" s="22" t="str">
        <f>'Itens de Contrato'!B517</f>
        <v>5.1.8</v>
      </c>
      <c r="C517" s="68" t="str">
        <f>VLOOKUP(B517,'Itens de Contrato'!B$5:J$873,2,0)</f>
        <v>LUVA SIMPLES PVC ESGOTO SÉRIE-R Ф 100mm, FAB. TIGRE, AMANCO</v>
      </c>
      <c r="D517" s="41">
        <v>332</v>
      </c>
      <c r="E517" s="42">
        <f>D517*('Itens de Contrato'!F517+'Itens de Contrato'!G517)</f>
        <v>12734.354880441364</v>
      </c>
      <c r="F517" s="44">
        <f t="shared" si="14"/>
        <v>332</v>
      </c>
      <c r="G517" s="44">
        <f>SUM('Medição 01'!G517,'Medição 02'!G517,'Medição 03'!G517,'Medição 04'!G517,'Medição 05'!G517,'Medição 06'!G517,'Medição 07'!G517,'Medição 08'!G517,'Medição 09'!G517,'Medição 10'!G517,'Medição 11'!G517,'Medição 12'!G517)</f>
        <v>0</v>
      </c>
      <c r="H517" s="46">
        <f t="shared" si="15"/>
        <v>0</v>
      </c>
      <c r="I517" s="45">
        <f>G517*('Itens de Contrato'!F517+'Itens de Contrato'!G517)</f>
        <v>0</v>
      </c>
    </row>
    <row r="518" spans="1:9" x14ac:dyDescent="0.25">
      <c r="A518" s="22" t="str">
        <f>'Itens de Contrato'!A518</f>
        <v>Instalações Águas Pluviais/Drenagem - Prumadas/Distribuição</v>
      </c>
      <c r="B518" s="22" t="str">
        <f>'Itens de Contrato'!B518</f>
        <v>5.1.9</v>
      </c>
      <c r="C518" s="68" t="str">
        <f>VLOOKUP(B518,'Itens de Contrato'!B$5:J$873,2,0)</f>
        <v>LUVA SIMPLES PVC ESGOTO SÉRIE-R Ф 150mm, FAB. TIGRE, AMANCO</v>
      </c>
      <c r="D518" s="41">
        <v>27</v>
      </c>
      <c r="E518" s="42">
        <f>D518*('Itens de Contrato'!F518+'Itens de Contrato'!G518)</f>
        <v>2348.6711034157852</v>
      </c>
      <c r="F518" s="44">
        <f t="shared" ref="F518:F581" si="16">D518-G518</f>
        <v>27</v>
      </c>
      <c r="G518" s="44">
        <f>SUM('Medição 01'!G518,'Medição 02'!G518,'Medição 03'!G518,'Medição 04'!G518,'Medição 05'!G518,'Medição 06'!G518,'Medição 07'!G518,'Medição 08'!G518,'Medição 09'!G518,'Medição 10'!G518,'Medição 11'!G518,'Medição 12'!G518)</f>
        <v>0</v>
      </c>
      <c r="H518" s="46">
        <f t="shared" ref="H518:H581" si="17">G518/D518</f>
        <v>0</v>
      </c>
      <c r="I518" s="45">
        <f>G518*('Itens de Contrato'!F518+'Itens de Contrato'!G518)</f>
        <v>0</v>
      </c>
    </row>
    <row r="519" spans="1:9" x14ac:dyDescent="0.25">
      <c r="A519" s="22" t="str">
        <f>'Itens de Contrato'!A519</f>
        <v>Instalações Águas Pluviais/Drenagem - Prumadas/Distribuição</v>
      </c>
      <c r="B519" s="22" t="str">
        <f>'Itens de Contrato'!B519</f>
        <v>5.1.10</v>
      </c>
      <c r="C519" s="68" t="str">
        <f>VLOOKUP(B519,'Itens de Contrato'!B$5:J$873,2,0)</f>
        <v>ANEL DE BORRACHA P/VIROLA ESGOTO Ф 50mm, FAB. TIGRE, AMANCO</v>
      </c>
      <c r="D519" s="41">
        <v>26</v>
      </c>
      <c r="E519" s="42">
        <f>D519*('Itens de Contrato'!F519+'Itens de Contrato'!G519)</f>
        <v>66.786443344081377</v>
      </c>
      <c r="F519" s="44">
        <f t="shared" si="16"/>
        <v>26</v>
      </c>
      <c r="G519" s="44">
        <f>SUM('Medição 01'!G519,'Medição 02'!G519,'Medição 03'!G519,'Medição 04'!G519,'Medição 05'!G519,'Medição 06'!G519,'Medição 07'!G519,'Medição 08'!G519,'Medição 09'!G519,'Medição 10'!G519,'Medição 11'!G519,'Medição 12'!G519)</f>
        <v>0</v>
      </c>
      <c r="H519" s="46">
        <f t="shared" si="17"/>
        <v>0</v>
      </c>
      <c r="I519" s="45">
        <f>G519*('Itens de Contrato'!F519+'Itens de Contrato'!G519)</f>
        <v>0</v>
      </c>
    </row>
    <row r="520" spans="1:9" x14ac:dyDescent="0.25">
      <c r="A520" s="22" t="str">
        <f>'Itens de Contrato'!A520</f>
        <v>Instalações Águas Pluviais/Drenagem - Prumadas/Distribuição</v>
      </c>
      <c r="B520" s="22" t="str">
        <f>'Itens de Contrato'!B520</f>
        <v>5.1.11</v>
      </c>
      <c r="C520" s="68" t="str">
        <f>VLOOKUP(B520,'Itens de Contrato'!B$5:J$873,2,0)</f>
        <v>ANEL DE BORRACHA P/VIROLA ESGOTO Ф 100mm, FAB. TIGRE, AMANCO</v>
      </c>
      <c r="D520" s="41">
        <v>28</v>
      </c>
      <c r="E520" s="42">
        <f>D520*('Itens de Contrato'!F520+'Itens de Contrato'!G520)</f>
        <v>106.05722032997542</v>
      </c>
      <c r="F520" s="44">
        <f t="shared" si="16"/>
        <v>28</v>
      </c>
      <c r="G520" s="44">
        <f>SUM('Medição 01'!G520,'Medição 02'!G520,'Medição 03'!G520,'Medição 04'!G520,'Medição 05'!G520,'Medição 06'!G520,'Medição 07'!G520,'Medição 08'!G520,'Medição 09'!G520,'Medição 10'!G520,'Medição 11'!G520,'Medição 12'!G520)</f>
        <v>0</v>
      </c>
      <c r="H520" s="46">
        <f t="shared" si="17"/>
        <v>0</v>
      </c>
      <c r="I520" s="45">
        <f>G520*('Itens de Contrato'!F520+'Itens de Contrato'!G520)</f>
        <v>0</v>
      </c>
    </row>
    <row r="521" spans="1:9" x14ac:dyDescent="0.25">
      <c r="A521" s="22" t="str">
        <f>'Itens de Contrato'!A521</f>
        <v>Instalações Águas Pluviais/Drenagem - Prumadas/Distribuição</v>
      </c>
      <c r="B521" s="22" t="str">
        <f>'Itens de Contrato'!B521</f>
        <v>5.1.12</v>
      </c>
      <c r="C521" s="68" t="str">
        <f>VLOOKUP(B521,'Itens de Contrato'!B$5:J$873,2,0)</f>
        <v>ANEL DE BORRACHA P/VIROLA ESGOTO Ф 150mm, FAB. TIGRE, AMANCO</v>
      </c>
      <c r="D521" s="41">
        <v>4</v>
      </c>
      <c r="E521" s="42">
        <f>D521*('Itens de Contrato'!F521+'Itens de Contrato'!G521)</f>
        <v>17.589128494790668</v>
      </c>
      <c r="F521" s="44">
        <f t="shared" si="16"/>
        <v>4</v>
      </c>
      <c r="G521" s="44">
        <f>SUM('Medição 01'!G521,'Medição 02'!G521,'Medição 03'!G521,'Medição 04'!G521,'Medição 05'!G521,'Medição 06'!G521,'Medição 07'!G521,'Medição 08'!G521,'Medição 09'!G521,'Medição 10'!G521,'Medição 11'!G521,'Medição 12'!G521)</f>
        <v>0</v>
      </c>
      <c r="H521" s="46">
        <f t="shared" si="17"/>
        <v>0</v>
      </c>
      <c r="I521" s="45">
        <f>G521*('Itens de Contrato'!F521+'Itens de Contrato'!G521)</f>
        <v>0</v>
      </c>
    </row>
    <row r="522" spans="1:9" x14ac:dyDescent="0.25">
      <c r="A522" s="22" t="str">
        <f>'Itens de Contrato'!A522</f>
        <v>Instalações Águas Pluviais/Drenagem - Prumadas/Distribuição</v>
      </c>
      <c r="B522" s="22" t="str">
        <f>'Itens de Contrato'!B522</f>
        <v>5.1.13</v>
      </c>
      <c r="C522" s="68" t="str">
        <f>VLOOKUP(B522,'Itens de Contrato'!B$5:J$873,2,0)</f>
        <v>CAP PVC ESGOTO SÉRIE-R Ф 50mm, FAB. TIGRE, AMANCO</v>
      </c>
      <c r="D522" s="41">
        <v>26</v>
      </c>
      <c r="E522" s="42">
        <f>D522*('Itens de Contrato'!F522+'Itens de Contrato'!G522)</f>
        <v>531.11213947176429</v>
      </c>
      <c r="F522" s="44">
        <f t="shared" si="16"/>
        <v>26</v>
      </c>
      <c r="G522" s="44">
        <f>SUM('Medição 01'!G522,'Medição 02'!G522,'Medição 03'!G522,'Medição 04'!G522,'Medição 05'!G522,'Medição 06'!G522,'Medição 07'!G522,'Medição 08'!G522,'Medição 09'!G522,'Medição 10'!G522,'Medição 11'!G522,'Medição 12'!G522)</f>
        <v>0</v>
      </c>
      <c r="H522" s="46">
        <f t="shared" si="17"/>
        <v>0</v>
      </c>
      <c r="I522" s="45">
        <f>G522*('Itens de Contrato'!F522+'Itens de Contrato'!G522)</f>
        <v>0</v>
      </c>
    </row>
    <row r="523" spans="1:9" x14ac:dyDescent="0.25">
      <c r="A523" s="22" t="str">
        <f>'Itens de Contrato'!A523</f>
        <v>Instalações Águas Pluviais/Drenagem - Prumadas/Distribuição</v>
      </c>
      <c r="B523" s="22" t="str">
        <f>'Itens de Contrato'!B523</f>
        <v>5.1.14</v>
      </c>
      <c r="C523" s="68" t="str">
        <f>VLOOKUP(B523,'Itens de Contrato'!B$5:J$873,2,0)</f>
        <v>CAP PVC ESGOTO SÉRIE-R Ф 100mm, FAB. TIGRE, AMANCO</v>
      </c>
      <c r="D523" s="41">
        <v>28</v>
      </c>
      <c r="E523" s="42">
        <f>D523*('Itens de Contrato'!F523+'Itens de Contrato'!G523)</f>
        <v>882.59112090692179</v>
      </c>
      <c r="F523" s="44">
        <f t="shared" si="16"/>
        <v>28</v>
      </c>
      <c r="G523" s="44">
        <f>SUM('Medição 01'!G523,'Medição 02'!G523,'Medição 03'!G523,'Medição 04'!G523,'Medição 05'!G523,'Medição 06'!G523,'Medição 07'!G523,'Medição 08'!G523,'Medição 09'!G523,'Medição 10'!G523,'Medição 11'!G523,'Medição 12'!G523)</f>
        <v>0</v>
      </c>
      <c r="H523" s="46">
        <f t="shared" si="17"/>
        <v>0</v>
      </c>
      <c r="I523" s="45">
        <f>G523*('Itens de Contrato'!F523+'Itens de Contrato'!G523)</f>
        <v>0</v>
      </c>
    </row>
    <row r="524" spans="1:9" x14ac:dyDescent="0.25">
      <c r="A524" s="22" t="str">
        <f>'Itens de Contrato'!A524</f>
        <v>Instalações Águas Pluviais/Drenagem - Prumadas/Distribuição</v>
      </c>
      <c r="B524" s="22" t="str">
        <f>'Itens de Contrato'!B524</f>
        <v>5.1.15</v>
      </c>
      <c r="C524" s="68" t="str">
        <f>VLOOKUP(B524,'Itens de Contrato'!B$5:J$873,2,0)</f>
        <v>CAP PVC ESGOTO SÉRIE-R Ф 150mm, FAB. TIGRE, AMANCO</v>
      </c>
      <c r="D524" s="41">
        <v>4</v>
      </c>
      <c r="E524" s="42">
        <f>D524*('Itens de Contrato'!F524+'Itens de Contrato'!G524)</f>
        <v>582.53103777301772</v>
      </c>
      <c r="F524" s="44">
        <f t="shared" si="16"/>
        <v>4</v>
      </c>
      <c r="G524" s="44">
        <f>SUM('Medição 01'!G524,'Medição 02'!G524,'Medição 03'!G524,'Medição 04'!G524,'Medição 05'!G524,'Medição 06'!G524,'Medição 07'!G524,'Medição 08'!G524,'Medição 09'!G524,'Medição 10'!G524,'Medição 11'!G524,'Medição 12'!G524)</f>
        <v>0</v>
      </c>
      <c r="H524" s="46">
        <f t="shared" si="17"/>
        <v>0</v>
      </c>
      <c r="I524" s="45">
        <f>G524*('Itens de Contrato'!F524+'Itens de Contrato'!G524)</f>
        <v>0</v>
      </c>
    </row>
    <row r="525" spans="1:9" x14ac:dyDescent="0.25">
      <c r="A525" s="22" t="str">
        <f>'Itens de Contrato'!A525</f>
        <v>Instalações Águas Pluviais/Drenagem - Prumadas/Distribuição</v>
      </c>
      <c r="B525" s="22" t="str">
        <f>'Itens de Contrato'!B525</f>
        <v>5.1.16</v>
      </c>
      <c r="C525" s="68" t="str">
        <f>VLOOKUP(B525,'Itens de Contrato'!B$5:J$873,2,0)</f>
        <v>JOELHO 90o PVC ESGOTO SÉRIE-R Ф 50mm, FAB. TIGRE, AMANCO</v>
      </c>
      <c r="D525" s="41">
        <v>131</v>
      </c>
      <c r="E525" s="42">
        <f>D525*('Itens de Contrato'!F525+'Itens de Contrato'!G525)</f>
        <v>2326.9894549246819</v>
      </c>
      <c r="F525" s="44">
        <f t="shared" si="16"/>
        <v>131</v>
      </c>
      <c r="G525" s="44">
        <f>SUM('Medição 01'!G525,'Medição 02'!G525,'Medição 03'!G525,'Medição 04'!G525,'Medição 05'!G525,'Medição 06'!G525,'Medição 07'!G525,'Medição 08'!G525,'Medição 09'!G525,'Medição 10'!G525,'Medição 11'!G525,'Medição 12'!G525)</f>
        <v>0</v>
      </c>
      <c r="H525" s="46">
        <f t="shared" si="17"/>
        <v>0</v>
      </c>
      <c r="I525" s="45">
        <f>G525*('Itens de Contrato'!F525+'Itens de Contrato'!G525)</f>
        <v>0</v>
      </c>
    </row>
    <row r="526" spans="1:9" x14ac:dyDescent="0.25">
      <c r="A526" s="22" t="str">
        <f>'Itens de Contrato'!A526</f>
        <v>Instalações Águas Pluviais/Drenagem - Prumadas/Distribuição</v>
      </c>
      <c r="B526" s="22" t="str">
        <f>'Itens de Contrato'!B526</f>
        <v>5.1.17</v>
      </c>
      <c r="C526" s="68" t="str">
        <f>VLOOKUP(B526,'Itens de Contrato'!B$5:J$873,2,0)</f>
        <v>JOELHO 90o PVC ESGOTO SÉRIE-R Ф 75mm, FAB. TIGRE, AMANCO</v>
      </c>
      <c r="D526" s="41">
        <v>7</v>
      </c>
      <c r="E526" s="42">
        <f>D526*('Itens de Contrato'!F526+'Itens de Contrato'!G526)</f>
        <v>281.90496783111286</v>
      </c>
      <c r="F526" s="44">
        <f t="shared" si="16"/>
        <v>7</v>
      </c>
      <c r="G526" s="44">
        <f>SUM('Medição 01'!G526,'Medição 02'!G526,'Medição 03'!G526,'Medição 04'!G526,'Medição 05'!G526,'Medição 06'!G526,'Medição 07'!G526,'Medição 08'!G526,'Medição 09'!G526,'Medição 10'!G526,'Medição 11'!G526,'Medição 12'!G526)</f>
        <v>0</v>
      </c>
      <c r="H526" s="46">
        <f t="shared" si="17"/>
        <v>0</v>
      </c>
      <c r="I526" s="45">
        <f>G526*('Itens de Contrato'!F526+'Itens de Contrato'!G526)</f>
        <v>0</v>
      </c>
    </row>
    <row r="527" spans="1:9" x14ac:dyDescent="0.25">
      <c r="A527" s="22" t="str">
        <f>'Itens de Contrato'!A527</f>
        <v>Instalações Águas Pluviais/Drenagem - Prumadas/Distribuição</v>
      </c>
      <c r="B527" s="22" t="str">
        <f>'Itens de Contrato'!B527</f>
        <v>5.1.18</v>
      </c>
      <c r="C527" s="68" t="str">
        <f>VLOOKUP(B527,'Itens de Contrato'!B$5:J$873,2,0)</f>
        <v>JOELHO 90o PVC ESGOTO SÉRIE-R Ф 100mm, FAB. TIGRE, AMANCO</v>
      </c>
      <c r="D527" s="41">
        <v>84</v>
      </c>
      <c r="E527" s="42">
        <f>D527*('Itens de Contrato'!F527+'Itens de Contrato'!G527)</f>
        <v>4505.6032912596447</v>
      </c>
      <c r="F527" s="44">
        <f t="shared" si="16"/>
        <v>84</v>
      </c>
      <c r="G527" s="44">
        <f>SUM('Medição 01'!G527,'Medição 02'!G527,'Medição 03'!G527,'Medição 04'!G527,'Medição 05'!G527,'Medição 06'!G527,'Medição 07'!G527,'Medição 08'!G527,'Medição 09'!G527,'Medição 10'!G527,'Medição 11'!G527,'Medição 12'!G527)</f>
        <v>0</v>
      </c>
      <c r="H527" s="46">
        <f t="shared" si="17"/>
        <v>0</v>
      </c>
      <c r="I527" s="45">
        <f>G527*('Itens de Contrato'!F527+'Itens de Contrato'!G527)</f>
        <v>0</v>
      </c>
    </row>
    <row r="528" spans="1:9" x14ac:dyDescent="0.25">
      <c r="A528" s="22" t="str">
        <f>'Itens de Contrato'!A528</f>
        <v>Instalações Águas Pluviais/Drenagem - Prumadas/Distribuição</v>
      </c>
      <c r="B528" s="22" t="str">
        <f>'Itens de Contrato'!B528</f>
        <v>5.1.19</v>
      </c>
      <c r="C528" s="68" t="str">
        <f>VLOOKUP(B528,'Itens de Contrato'!B$5:J$873,2,0)</f>
        <v>JOELHO 90o PVC ESGOTO SÉRIE-R Ф 150mm, FAB. TIGRE, AMANCO</v>
      </c>
      <c r="D528" s="41">
        <v>6</v>
      </c>
      <c r="E528" s="42">
        <f>D528*('Itens de Contrato'!F528+'Itens de Contrato'!G528)</f>
        <v>1270.8580711953946</v>
      </c>
      <c r="F528" s="44">
        <f t="shared" si="16"/>
        <v>6</v>
      </c>
      <c r="G528" s="44">
        <f>SUM('Medição 01'!G528,'Medição 02'!G528,'Medição 03'!G528,'Medição 04'!G528,'Medição 05'!G528,'Medição 06'!G528,'Medição 07'!G528,'Medição 08'!G528,'Medição 09'!G528,'Medição 10'!G528,'Medição 11'!G528,'Medição 12'!G528)</f>
        <v>0</v>
      </c>
      <c r="H528" s="46">
        <f t="shared" si="17"/>
        <v>0</v>
      </c>
      <c r="I528" s="45">
        <f>G528*('Itens de Contrato'!F528+'Itens de Contrato'!G528)</f>
        <v>0</v>
      </c>
    </row>
    <row r="529" spans="1:9" x14ac:dyDescent="0.25">
      <c r="A529" s="22" t="str">
        <f>'Itens de Contrato'!A529</f>
        <v>Instalações Águas Pluviais/Drenagem - Prumadas/Distribuição</v>
      </c>
      <c r="B529" s="22" t="str">
        <f>'Itens de Contrato'!B529</f>
        <v>5.1.20</v>
      </c>
      <c r="C529" s="68" t="str">
        <f>VLOOKUP(B529,'Itens de Contrato'!B$5:J$873,2,0)</f>
        <v>JOELHO 45o PVC ESGOTO SÉRIE-R Ф 50mm, FAB. TIGRE, AMANCO</v>
      </c>
      <c r="D529" s="41">
        <v>156</v>
      </c>
      <c r="E529" s="42">
        <f>D529*('Itens de Contrato'!F529+'Itens de Contrato'!G529)</f>
        <v>2336.3935434268474</v>
      </c>
      <c r="F529" s="44">
        <f t="shared" si="16"/>
        <v>156</v>
      </c>
      <c r="G529" s="44">
        <f>SUM('Medição 01'!G529,'Medição 02'!G529,'Medição 03'!G529,'Medição 04'!G529,'Medição 05'!G529,'Medição 06'!G529,'Medição 07'!G529,'Medição 08'!G529,'Medição 09'!G529,'Medição 10'!G529,'Medição 11'!G529,'Medição 12'!G529)</f>
        <v>0</v>
      </c>
      <c r="H529" s="46">
        <f t="shared" si="17"/>
        <v>0</v>
      </c>
      <c r="I529" s="45">
        <f>G529*('Itens de Contrato'!F529+'Itens de Contrato'!G529)</f>
        <v>0</v>
      </c>
    </row>
    <row r="530" spans="1:9" x14ac:dyDescent="0.25">
      <c r="A530" s="22" t="str">
        <f>'Itens de Contrato'!A530</f>
        <v>Instalações Águas Pluviais/Drenagem - Prumadas/Distribuição</v>
      </c>
      <c r="B530" s="22" t="str">
        <f>'Itens de Contrato'!B530</f>
        <v>5.1.21</v>
      </c>
      <c r="C530" s="68" t="str">
        <f>VLOOKUP(B530,'Itens de Contrato'!B$5:J$873,2,0)</f>
        <v>JOELHO 45o PVC ESGOTO SÉRIE-R Ф 75mm, FAB. TIGRE, AMANCO</v>
      </c>
      <c r="D530" s="41">
        <v>1</v>
      </c>
      <c r="E530" s="42">
        <f>D530*('Itens de Contrato'!F530+'Itens de Contrato'!G530)</f>
        <v>32.087098268962194</v>
      </c>
      <c r="F530" s="44">
        <f t="shared" si="16"/>
        <v>1</v>
      </c>
      <c r="G530" s="44">
        <f>SUM('Medição 01'!G530,'Medição 02'!G530,'Medição 03'!G530,'Medição 04'!G530,'Medição 05'!G530,'Medição 06'!G530,'Medição 07'!G530,'Medição 08'!G530,'Medição 09'!G530,'Medição 10'!G530,'Medição 11'!G530,'Medição 12'!G530)</f>
        <v>0</v>
      </c>
      <c r="H530" s="46">
        <f t="shared" si="17"/>
        <v>0</v>
      </c>
      <c r="I530" s="45">
        <f>G530*('Itens de Contrato'!F530+'Itens de Contrato'!G530)</f>
        <v>0</v>
      </c>
    </row>
    <row r="531" spans="1:9" x14ac:dyDescent="0.25">
      <c r="A531" s="22" t="str">
        <f>'Itens de Contrato'!A531</f>
        <v>Instalações Águas Pluviais/Drenagem - Prumadas/Distribuição</v>
      </c>
      <c r="B531" s="22" t="str">
        <f>'Itens de Contrato'!B531</f>
        <v>5.1.22</v>
      </c>
      <c r="C531" s="68" t="str">
        <f>VLOOKUP(B531,'Itens de Contrato'!B$5:J$873,2,0)</f>
        <v>JOELHO 45o PVC ESGOTO SÉRIE-R Ф 100mm, FAB. TIGRE, AMANCO</v>
      </c>
      <c r="D531" s="41">
        <v>102</v>
      </c>
      <c r="E531" s="42">
        <f>D531*('Itens de Contrato'!F531+'Itens de Contrato'!G531)</f>
        <v>4649.5380902788975</v>
      </c>
      <c r="F531" s="44">
        <f t="shared" si="16"/>
        <v>102</v>
      </c>
      <c r="G531" s="44">
        <f>SUM('Medição 01'!G531,'Medição 02'!G531,'Medição 03'!G531,'Medição 04'!G531,'Medição 05'!G531,'Medição 06'!G531,'Medição 07'!G531,'Medição 08'!G531,'Medição 09'!G531,'Medição 10'!G531,'Medição 11'!G531,'Medição 12'!G531)</f>
        <v>0</v>
      </c>
      <c r="H531" s="46">
        <f t="shared" si="17"/>
        <v>0</v>
      </c>
      <c r="I531" s="45">
        <f>G531*('Itens de Contrato'!F531+'Itens de Contrato'!G531)</f>
        <v>0</v>
      </c>
    </row>
    <row r="532" spans="1:9" x14ac:dyDescent="0.25">
      <c r="A532" s="22" t="str">
        <f>'Itens de Contrato'!A532</f>
        <v>Instalações Águas Pluviais/Drenagem - Prumadas/Distribuição</v>
      </c>
      <c r="B532" s="22" t="str">
        <f>'Itens de Contrato'!B532</f>
        <v>5.1.23</v>
      </c>
      <c r="C532" s="68" t="str">
        <f>VLOOKUP(B532,'Itens de Contrato'!B$5:J$873,2,0)</f>
        <v>JOELHO 45o PVC ESGOTO SÉRIE-R Ф 150mm, FAB. TIGRE, AMANCO</v>
      </c>
      <c r="D532" s="41">
        <v>13</v>
      </c>
      <c r="E532" s="42">
        <f>D532*('Itens de Contrato'!F532+'Itens de Contrato'!G532)</f>
        <v>2133.7702661626008</v>
      </c>
      <c r="F532" s="44">
        <f t="shared" si="16"/>
        <v>13</v>
      </c>
      <c r="G532" s="44">
        <f>SUM('Medição 01'!G532,'Medição 02'!G532,'Medição 03'!G532,'Medição 04'!G532,'Medição 05'!G532,'Medição 06'!G532,'Medição 07'!G532,'Medição 08'!G532,'Medição 09'!G532,'Medição 10'!G532,'Medição 11'!G532,'Medição 12'!G532)</f>
        <v>0</v>
      </c>
      <c r="H532" s="46">
        <f t="shared" si="17"/>
        <v>0</v>
      </c>
      <c r="I532" s="45">
        <f>G532*('Itens de Contrato'!F532+'Itens de Contrato'!G532)</f>
        <v>0</v>
      </c>
    </row>
    <row r="533" spans="1:9" x14ac:dyDescent="0.25">
      <c r="A533" s="22" t="str">
        <f>'Itens de Contrato'!A533</f>
        <v>Instalações Águas Pluviais/Drenagem - Prumadas/Distribuição</v>
      </c>
      <c r="B533" s="22" t="str">
        <f>'Itens de Contrato'!B533</f>
        <v>5.1.24</v>
      </c>
      <c r="C533" s="68" t="str">
        <f>VLOOKUP(B533,'Itens de Contrato'!B$5:J$873,2,0)</f>
        <v>JUNÇÃO SIMPLES 45o PVC ESGOTO SÉRIE-R Ф 50x50mm, FAB. TIGRE, AMANCO</v>
      </c>
      <c r="D533" s="41">
        <v>52</v>
      </c>
      <c r="E533" s="42">
        <f>D533*('Itens de Contrato'!F533+'Itens de Contrato'!G533)</f>
        <v>2361.3056816460112</v>
      </c>
      <c r="F533" s="44">
        <f t="shared" si="16"/>
        <v>52</v>
      </c>
      <c r="G533" s="44">
        <f>SUM('Medição 01'!G533,'Medição 02'!G533,'Medição 03'!G533,'Medição 04'!G533,'Medição 05'!G533,'Medição 06'!G533,'Medição 07'!G533,'Medição 08'!G533,'Medição 09'!G533,'Medição 10'!G533,'Medição 11'!G533,'Medição 12'!G533)</f>
        <v>0</v>
      </c>
      <c r="H533" s="46">
        <f t="shared" si="17"/>
        <v>0</v>
      </c>
      <c r="I533" s="45">
        <f>G533*('Itens de Contrato'!F533+'Itens de Contrato'!G533)</f>
        <v>0</v>
      </c>
    </row>
    <row r="534" spans="1:9" x14ac:dyDescent="0.25">
      <c r="A534" s="22" t="str">
        <f>'Itens de Contrato'!A534</f>
        <v>Instalações Águas Pluviais/Drenagem - Prumadas/Distribuição</v>
      </c>
      <c r="B534" s="22" t="str">
        <f>'Itens de Contrato'!B534</f>
        <v>5.1.25</v>
      </c>
      <c r="C534" s="68" t="str">
        <f>VLOOKUP(B534,'Itens de Contrato'!B$5:J$873,2,0)</f>
        <v>JUNÇÃO SIMPLES 45o PVC ESGOTO SÉRIE-R Ф 100x100mm, FAB. TIGRE, AMANCO</v>
      </c>
      <c r="D534" s="41">
        <v>62</v>
      </c>
      <c r="E534" s="42">
        <f>D534*('Itens de Contrato'!F534+'Itens de Contrato'!G534)</f>
        <v>7332.1755026391338</v>
      </c>
      <c r="F534" s="44">
        <f t="shared" si="16"/>
        <v>62</v>
      </c>
      <c r="G534" s="44">
        <f>SUM('Medição 01'!G534,'Medição 02'!G534,'Medição 03'!G534,'Medição 04'!G534,'Medição 05'!G534,'Medição 06'!G534,'Medição 07'!G534,'Medição 08'!G534,'Medição 09'!G534,'Medição 10'!G534,'Medição 11'!G534,'Medição 12'!G534)</f>
        <v>0</v>
      </c>
      <c r="H534" s="46">
        <f t="shared" si="17"/>
        <v>0</v>
      </c>
      <c r="I534" s="45">
        <f>G534*('Itens de Contrato'!F534+'Itens de Contrato'!G534)</f>
        <v>0</v>
      </c>
    </row>
    <row r="535" spans="1:9" x14ac:dyDescent="0.25">
      <c r="A535" s="22" t="str">
        <f>'Itens de Contrato'!A535</f>
        <v>Instalações Águas Pluviais/Drenagem - Prumadas/Distribuição</v>
      </c>
      <c r="B535" s="22" t="str">
        <f>'Itens de Contrato'!B535</f>
        <v>5.1.26</v>
      </c>
      <c r="C535" s="68" t="str">
        <f>VLOOKUP(B535,'Itens de Contrato'!B$5:J$873,2,0)</f>
        <v>JUNÇÃO SIMPLES 45o PVC ESGOTO SÉRIE-R Ф 75x50mm, FAB. TIGRE, AMANCO</v>
      </c>
      <c r="D535" s="41">
        <v>26</v>
      </c>
      <c r="E535" s="42">
        <f>D535*('Itens de Contrato'!F535+'Itens de Contrato'!G535)</f>
        <v>1936.9972145440813</v>
      </c>
      <c r="F535" s="44">
        <f t="shared" si="16"/>
        <v>26</v>
      </c>
      <c r="G535" s="44">
        <f>SUM('Medição 01'!G535,'Medição 02'!G535,'Medição 03'!G535,'Medição 04'!G535,'Medição 05'!G535,'Medição 06'!G535,'Medição 07'!G535,'Medição 08'!G535,'Medição 09'!G535,'Medição 10'!G535,'Medição 11'!G535,'Medição 12'!G535)</f>
        <v>0</v>
      </c>
      <c r="H535" s="46">
        <f t="shared" si="17"/>
        <v>0</v>
      </c>
      <c r="I535" s="45">
        <f>G535*('Itens de Contrato'!F535+'Itens de Contrato'!G535)</f>
        <v>0</v>
      </c>
    </row>
    <row r="536" spans="1:9" x14ac:dyDescent="0.25">
      <c r="A536" s="22" t="str">
        <f>'Itens de Contrato'!A536</f>
        <v>Instalações Águas Pluviais/Drenagem - Prumadas/Distribuição</v>
      </c>
      <c r="B536" s="22" t="str">
        <f>'Itens de Contrato'!B536</f>
        <v>5.1.27</v>
      </c>
      <c r="C536" s="68" t="str">
        <f>VLOOKUP(B536,'Itens de Contrato'!B$5:J$873,2,0)</f>
        <v>JUNÇÃO SIMPLES 45o PVC ESGOTO SÉRIE-R Ф 100x50mm, FAB. TIGRE, AMANCO</v>
      </c>
      <c r="D536" s="41">
        <v>79</v>
      </c>
      <c r="E536" s="42">
        <f>D536*('Itens de Contrato'!F536+'Itens de Contrato'!G536)</f>
        <v>6446.2247886639243</v>
      </c>
      <c r="F536" s="44">
        <f t="shared" si="16"/>
        <v>79</v>
      </c>
      <c r="G536" s="44">
        <f>SUM('Medição 01'!G536,'Medição 02'!G536,'Medição 03'!G536,'Medição 04'!G536,'Medição 05'!G536,'Medição 06'!G536,'Medição 07'!G536,'Medição 08'!G536,'Medição 09'!G536,'Medição 10'!G536,'Medição 11'!G536,'Medição 12'!G536)</f>
        <v>0</v>
      </c>
      <c r="H536" s="46">
        <f t="shared" si="17"/>
        <v>0</v>
      </c>
      <c r="I536" s="45">
        <f>G536*('Itens de Contrato'!F536+'Itens de Contrato'!G536)</f>
        <v>0</v>
      </c>
    </row>
    <row r="537" spans="1:9" x14ac:dyDescent="0.25">
      <c r="A537" s="22" t="str">
        <f>'Itens de Contrato'!A537</f>
        <v>Instalações Águas Pluviais/Drenagem - Prumadas/Distribuição</v>
      </c>
      <c r="B537" s="22" t="str">
        <f>'Itens de Contrato'!B537</f>
        <v>5.1.28</v>
      </c>
      <c r="C537" s="68" t="str">
        <f>VLOOKUP(B537,'Itens de Contrato'!B$5:J$873,2,0)</f>
        <v>JUNÇÃO SIMPLES 45o PVC ESGOTO SÉRIE-R Ф 100x75mm, FAB. TIGRE, AMANCO</v>
      </c>
      <c r="D537" s="41">
        <v>5</v>
      </c>
      <c r="E537" s="42">
        <f>D537*('Itens de Contrato'!F537+'Itens de Contrato'!G537)</f>
        <v>538.76891765840332</v>
      </c>
      <c r="F537" s="44">
        <f t="shared" si="16"/>
        <v>5</v>
      </c>
      <c r="G537" s="44">
        <f>SUM('Medição 01'!G537,'Medição 02'!G537,'Medição 03'!G537,'Medição 04'!G537,'Medição 05'!G537,'Medição 06'!G537,'Medição 07'!G537,'Medição 08'!G537,'Medição 09'!G537,'Medição 10'!G537,'Medição 11'!G537,'Medição 12'!G537)</f>
        <v>0</v>
      </c>
      <c r="H537" s="46">
        <f t="shared" si="17"/>
        <v>0</v>
      </c>
      <c r="I537" s="45">
        <f>G537*('Itens de Contrato'!F537+'Itens de Contrato'!G537)</f>
        <v>0</v>
      </c>
    </row>
    <row r="538" spans="1:9" x14ac:dyDescent="0.25">
      <c r="A538" s="22" t="str">
        <f>'Itens de Contrato'!A538</f>
        <v>Instalações Águas Pluviais/Drenagem - Prumadas/Distribuição</v>
      </c>
      <c r="B538" s="22" t="str">
        <f>'Itens de Contrato'!B538</f>
        <v>5.1.29</v>
      </c>
      <c r="C538" s="68" t="str">
        <f>VLOOKUP(B538,'Itens de Contrato'!B$5:J$873,2,0)</f>
        <v>JUNÇÃO SIMPLES 45o PVC ESGOTO SÉRIE-R Ф 150x100mm, FAB. TIGRE, AMANCO</v>
      </c>
      <c r="D538" s="41">
        <v>8</v>
      </c>
      <c r="E538" s="42">
        <f>D538*('Itens de Contrato'!F538+'Itens de Contrato'!G538)</f>
        <v>2547.8628027190134</v>
      </c>
      <c r="F538" s="44">
        <f t="shared" si="16"/>
        <v>8</v>
      </c>
      <c r="G538" s="44">
        <f>SUM('Medição 01'!G538,'Medição 02'!G538,'Medição 03'!G538,'Medição 04'!G538,'Medição 05'!G538,'Medição 06'!G538,'Medição 07'!G538,'Medição 08'!G538,'Medição 09'!G538,'Medição 10'!G538,'Medição 11'!G538,'Medição 12'!G538)</f>
        <v>0</v>
      </c>
      <c r="H538" s="46">
        <f t="shared" si="17"/>
        <v>0</v>
      </c>
      <c r="I538" s="45">
        <f>G538*('Itens de Contrato'!F538+'Itens de Contrato'!G538)</f>
        <v>0</v>
      </c>
    </row>
    <row r="539" spans="1:9" x14ac:dyDescent="0.25">
      <c r="A539" s="22" t="str">
        <f>'Itens de Contrato'!A539</f>
        <v>Instalações Águas Pluviais/Drenagem - Prumadas/Distribuição</v>
      </c>
      <c r="B539" s="22" t="str">
        <f>'Itens de Contrato'!B539</f>
        <v>5.1.30</v>
      </c>
      <c r="C539" s="68" t="str">
        <f>VLOOKUP(B539,'Itens de Contrato'!B$5:J$873,2,0)</f>
        <v>REDUÇÃO EXCÊNTRICA PVC ESGOTO SÉRIE-R Ф 100x50mm, FAB. TIGRE, AMANCO</v>
      </c>
      <c r="D539" s="41">
        <v>130</v>
      </c>
      <c r="E539" s="42">
        <f>D539*('Itens de Contrato'!F539+'Itens de Contrato'!G539)</f>
        <v>5354.7147303787997</v>
      </c>
      <c r="F539" s="44">
        <f t="shared" si="16"/>
        <v>130</v>
      </c>
      <c r="G539" s="44">
        <f>SUM('Medição 01'!G539,'Medição 02'!G539,'Medição 03'!G539,'Medição 04'!G539,'Medição 05'!G539,'Medição 06'!G539,'Medição 07'!G539,'Medição 08'!G539,'Medição 09'!G539,'Medição 10'!G539,'Medição 11'!G539,'Medição 12'!G539)</f>
        <v>0</v>
      </c>
      <c r="H539" s="46">
        <f t="shared" si="17"/>
        <v>0</v>
      </c>
      <c r="I539" s="45">
        <f>G539*('Itens de Contrato'!F539+'Itens de Contrato'!G539)</f>
        <v>0</v>
      </c>
    </row>
    <row r="540" spans="1:9" x14ac:dyDescent="0.25">
      <c r="A540" s="22" t="str">
        <f>'Itens de Contrato'!A540</f>
        <v>Instalações Águas Pluviais/Drenagem - Prumadas/Distribuição</v>
      </c>
      <c r="B540" s="22" t="str">
        <f>'Itens de Contrato'!B540</f>
        <v>5.1.31</v>
      </c>
      <c r="C540" s="68" t="str">
        <f>VLOOKUP(B540,'Itens de Contrato'!B$5:J$873,2,0)</f>
        <v>REDUÇÃO PVC ESGOTO Ф 50x40mm, FAB. TIGRE, AMANCO</v>
      </c>
      <c r="D540" s="41">
        <v>1</v>
      </c>
      <c r="E540" s="42">
        <f>D540*('Itens de Contrato'!F540+'Itens de Contrato'!G540)</f>
        <v>8.0480004297520829</v>
      </c>
      <c r="F540" s="44">
        <f t="shared" si="16"/>
        <v>1</v>
      </c>
      <c r="G540" s="44">
        <f>SUM('Medição 01'!G540,'Medição 02'!G540,'Medição 03'!G540,'Medição 04'!G540,'Medição 05'!G540,'Medição 06'!G540,'Medição 07'!G540,'Medição 08'!G540,'Medição 09'!G540,'Medição 10'!G540,'Medição 11'!G540,'Medição 12'!G540)</f>
        <v>0</v>
      </c>
      <c r="H540" s="46">
        <f t="shared" si="17"/>
        <v>0</v>
      </c>
      <c r="I540" s="45">
        <f>G540*('Itens de Contrato'!F540+'Itens de Contrato'!G540)</f>
        <v>0</v>
      </c>
    </row>
    <row r="541" spans="1:9" ht="26.4" customHeight="1" x14ac:dyDescent="0.25">
      <c r="A541" s="22" t="str">
        <f>'Itens de Contrato'!A541</f>
        <v>Instalações Águas Pluviais/Drenagem - Caixas e ralos</v>
      </c>
      <c r="B541" s="22" t="str">
        <f>'Itens de Contrato'!B541</f>
        <v>5.2.1</v>
      </c>
      <c r="C541" s="68" t="str">
        <f>VLOOKUP(B541,'Itens de Contrato'!B$5:J$873,2,0)</f>
        <v>GRELHA REDONDA C/PORTA-GRELHA QUADRADA, AÇO INOX 100x100mm, FAB. MOLDENOX, TIGRE, AMANCO</v>
      </c>
      <c r="D541" s="41">
        <v>47</v>
      </c>
      <c r="E541" s="42">
        <f>D541*('Itens de Contrato'!F541+'Itens de Contrato'!G541)</f>
        <v>7561.1802370898913</v>
      </c>
      <c r="F541" s="44">
        <f t="shared" si="16"/>
        <v>47</v>
      </c>
      <c r="G541" s="44">
        <f>SUM('Medição 01'!G541,'Medição 02'!G541,'Medição 03'!G541,'Medição 04'!G541,'Medição 05'!G541,'Medição 06'!G541,'Medição 07'!G541,'Medição 08'!G541,'Medição 09'!G541,'Medição 10'!G541,'Medição 11'!G541,'Medição 12'!G541)</f>
        <v>0</v>
      </c>
      <c r="H541" s="46">
        <f t="shared" si="17"/>
        <v>0</v>
      </c>
      <c r="I541" s="45">
        <f>G541*('Itens de Contrato'!F541+'Itens de Contrato'!G541)</f>
        <v>0</v>
      </c>
    </row>
    <row r="542" spans="1:9" x14ac:dyDescent="0.25">
      <c r="A542" s="22" t="str">
        <f>'Itens de Contrato'!A542</f>
        <v>Instalações Águas Pluviais/Drenagem - Caixas e ralos</v>
      </c>
      <c r="B542" s="22" t="str">
        <f>'Itens de Contrato'!B542</f>
        <v>5.2.2</v>
      </c>
      <c r="C542" s="68" t="str">
        <f>VLOOKUP(B542,'Itens de Contrato'!B$5:J$873,2,0)</f>
        <v>RALO SAIDA VERTICAL GRELHA QUADRADA CROMADA 100 x 100 x 40mm, FAB. TIGRE, AMANCO</v>
      </c>
      <c r="D542" s="41">
        <v>1</v>
      </c>
      <c r="E542" s="42">
        <f>D542*('Itens de Contrato'!F542+'Itens de Contrato'!G542)</f>
        <v>131.31095145626747</v>
      </c>
      <c r="F542" s="44">
        <f t="shared" si="16"/>
        <v>1</v>
      </c>
      <c r="G542" s="44">
        <f>SUM('Medição 01'!G542,'Medição 02'!G542,'Medição 03'!G542,'Medição 04'!G542,'Medição 05'!G542,'Medição 06'!G542,'Medição 07'!G542,'Medição 08'!G542,'Medição 09'!G542,'Medição 10'!G542,'Medição 11'!G542,'Medição 12'!G542)</f>
        <v>0</v>
      </c>
      <c r="H542" s="46">
        <f t="shared" si="17"/>
        <v>0</v>
      </c>
      <c r="I542" s="45">
        <f>G542*('Itens de Contrato'!F542+'Itens de Contrato'!G542)</f>
        <v>0</v>
      </c>
    </row>
    <row r="543" spans="1:9" x14ac:dyDescent="0.25">
      <c r="A543" s="22" t="str">
        <f>'Itens de Contrato'!A543</f>
        <v>Instalações Águas Pluviais/Drenagem - Caixas e ralos</v>
      </c>
      <c r="B543" s="22" t="str">
        <f>'Itens de Contrato'!B543</f>
        <v>5.2.3</v>
      </c>
      <c r="C543" s="68" t="str">
        <f>VLOOKUP(B543,'Itens de Contrato'!B$5:J$873,2,0)</f>
        <v>CAIXA SIFONADA EM PVC GRELHA CROMADA 185 x 150 x 75mm, FAB. TIGRE, AMANCO</v>
      </c>
      <c r="D543" s="41">
        <v>1</v>
      </c>
      <c r="E543" s="42">
        <f>D543*('Itens de Contrato'!F543+'Itens de Contrato'!G543)</f>
        <v>377.16618680681904</v>
      </c>
      <c r="F543" s="44">
        <f t="shared" si="16"/>
        <v>1</v>
      </c>
      <c r="G543" s="44">
        <f>SUM('Medição 01'!G543,'Medição 02'!G543,'Medição 03'!G543,'Medição 04'!G543,'Medição 05'!G543,'Medição 06'!G543,'Medição 07'!G543,'Medição 08'!G543,'Medição 09'!G543,'Medição 10'!G543,'Medição 11'!G543,'Medição 12'!G543)</f>
        <v>0</v>
      </c>
      <c r="H543" s="46">
        <f t="shared" si="17"/>
        <v>0</v>
      </c>
      <c r="I543" s="45">
        <f>G543*('Itens de Contrato'!F543+'Itens de Contrato'!G543)</f>
        <v>0</v>
      </c>
    </row>
    <row r="544" spans="1:9" ht="26.4" customHeight="1" x14ac:dyDescent="0.25">
      <c r="A544" s="22" t="str">
        <f>'Itens de Contrato'!A544</f>
        <v>Instalações Águas Pluviais/Drenagem - Elementos de fixação e suporte/Acessórios</v>
      </c>
      <c r="B544" s="22" t="str">
        <f>'Itens de Contrato'!B544</f>
        <v>5.3.1</v>
      </c>
      <c r="C544" s="68" t="str">
        <f>VLOOKUP(B544,'Itens de Contrato'!B$5:J$873,2,0)</f>
        <v xml:space="preserve">PERFILADO EM CHAPA DE AÇO PERFURADO, CH#16 MSG, Ref.: MAX.PPR-GE, NBR-10476, DIM.38x38mm, FAB. MAXTIL,CARMEHIL     </v>
      </c>
      <c r="D544" s="41">
        <v>15</v>
      </c>
      <c r="E544" s="42">
        <f>D544*('Itens de Contrato'!F544+'Itens de Contrato'!G544)</f>
        <v>938.93338347107601</v>
      </c>
      <c r="F544" s="44">
        <f t="shared" si="16"/>
        <v>15</v>
      </c>
      <c r="G544" s="44">
        <f>SUM('Medição 01'!G544,'Medição 02'!G544,'Medição 03'!G544,'Medição 04'!G544,'Medição 05'!G544,'Medição 06'!G544,'Medição 07'!G544,'Medição 08'!G544,'Medição 09'!G544,'Medição 10'!G544,'Medição 11'!G544,'Medição 12'!G544)</f>
        <v>0</v>
      </c>
      <c r="H544" s="46">
        <f t="shared" si="17"/>
        <v>0</v>
      </c>
      <c r="I544" s="45">
        <f>G544*('Itens de Contrato'!F544+'Itens de Contrato'!G544)</f>
        <v>0</v>
      </c>
    </row>
    <row r="545" spans="1:9" x14ac:dyDescent="0.25">
      <c r="A545" s="22" t="str">
        <f>'Itens de Contrato'!A545</f>
        <v>Instalações Águas Pluviais/Drenagem - Elementos de fixação e suporte/Acessórios</v>
      </c>
      <c r="B545" s="22" t="str">
        <f>'Itens de Contrato'!B545</f>
        <v>5.3.2</v>
      </c>
      <c r="C545" s="68" t="str">
        <f>VLOOKUP(B545,'Itens de Contrato'!B$5:J$873,2,0)</f>
        <v>CHUMBADOR ROSCA INTERNA Ф1/4" x 31mm, Ref. MAX.ARS14, FAB. MAXTIL,CARMEHIL</v>
      </c>
      <c r="D545" s="41">
        <v>28</v>
      </c>
      <c r="E545" s="42">
        <f>D545*('Itens de Contrato'!F545+'Itens de Contrato'!G545)</f>
        <v>199.52334398760368</v>
      </c>
      <c r="F545" s="44">
        <f t="shared" si="16"/>
        <v>28</v>
      </c>
      <c r="G545" s="44">
        <f>SUM('Medição 01'!G545,'Medição 02'!G545,'Medição 03'!G545,'Medição 04'!G545,'Medição 05'!G545,'Medição 06'!G545,'Medição 07'!G545,'Medição 08'!G545,'Medição 09'!G545,'Medição 10'!G545,'Medição 11'!G545,'Medição 12'!G545)</f>
        <v>0</v>
      </c>
      <c r="H545" s="46">
        <f t="shared" si="17"/>
        <v>0</v>
      </c>
      <c r="I545" s="45">
        <f>G545*('Itens de Contrato'!F545+'Itens de Contrato'!G545)</f>
        <v>0</v>
      </c>
    </row>
    <row r="546" spans="1:9" ht="26.4" customHeight="1" x14ac:dyDescent="0.25">
      <c r="A546" s="22" t="str">
        <f>'Itens de Contrato'!A546</f>
        <v>Instalações Águas Pluviais/Drenagem - Elementos de fixação e suporte/Acessórios</v>
      </c>
      <c r="B546" s="22" t="str">
        <f>'Itens de Contrato'!B546</f>
        <v>5.3.3</v>
      </c>
      <c r="C546" s="68" t="str">
        <f>VLOOKUP(B546,'Itens de Contrato'!B$5:J$873,2,0)</f>
        <v>VERGALHÃO (TIRANTE) AÇO GALVANIZADO, ROSCA TOTAL Ф 1/4", Ref. MAX.AF.BR.1/4, FAB. MAXTIL,CARMEHIL</v>
      </c>
      <c r="D546" s="41">
        <v>15</v>
      </c>
      <c r="E546" s="42">
        <f>D546*('Itens de Contrato'!F546+'Itens de Contrato'!G546)</f>
        <v>142.85200762809947</v>
      </c>
      <c r="F546" s="44">
        <f t="shared" si="16"/>
        <v>15</v>
      </c>
      <c r="G546" s="44">
        <f>SUM('Medição 01'!G546,'Medição 02'!G546,'Medição 03'!G546,'Medição 04'!G546,'Medição 05'!G546,'Medição 06'!G546,'Medição 07'!G546,'Medição 08'!G546,'Medição 09'!G546,'Medição 10'!G546,'Medição 11'!G546,'Medição 12'!G546)</f>
        <v>0</v>
      </c>
      <c r="H546" s="46">
        <f t="shared" si="17"/>
        <v>0</v>
      </c>
      <c r="I546" s="45">
        <f>G546*('Itens de Contrato'!F546+'Itens de Contrato'!G546)</f>
        <v>0</v>
      </c>
    </row>
    <row r="547" spans="1:9" x14ac:dyDescent="0.25">
      <c r="A547" s="22" t="str">
        <f>'Itens de Contrato'!A547</f>
        <v>Instalações Águas Pluviais/Drenagem - Elementos de fixação e suporte/Acessórios</v>
      </c>
      <c r="B547" s="22" t="str">
        <f>'Itens de Contrato'!B547</f>
        <v>5.3.4</v>
      </c>
      <c r="C547" s="68" t="str">
        <f>VLOOKUP(B547,'Itens de Contrato'!B$5:J$873,2,0)</f>
        <v>TIRO (PINO / FINCA-PINO) 30x20mm Ф 1/4" FAB.WALSYWA, HILT</v>
      </c>
      <c r="D547" s="41">
        <v>719</v>
      </c>
      <c r="E547" s="42">
        <f>D547*('Itens de Contrato'!F547+'Itens de Contrato'!G547)</f>
        <v>3013.8084942665346</v>
      </c>
      <c r="F547" s="44">
        <f t="shared" si="16"/>
        <v>719</v>
      </c>
      <c r="G547" s="44">
        <f>SUM('Medição 01'!G547,'Medição 02'!G547,'Medição 03'!G547,'Medição 04'!G547,'Medição 05'!G547,'Medição 06'!G547,'Medição 07'!G547,'Medição 08'!G547,'Medição 09'!G547,'Medição 10'!G547,'Medição 11'!G547,'Medição 12'!G547)</f>
        <v>0</v>
      </c>
      <c r="H547" s="46">
        <f t="shared" si="17"/>
        <v>0</v>
      </c>
      <c r="I547" s="45">
        <f>G547*('Itens de Contrato'!F547+'Itens de Contrato'!G547)</f>
        <v>0</v>
      </c>
    </row>
    <row r="548" spans="1:9" x14ac:dyDescent="0.25">
      <c r="A548" s="22" t="str">
        <f>'Itens de Contrato'!A548</f>
        <v>Instalações Águas Pluviais/Drenagem - Elementos de fixação e suporte/Acessórios</v>
      </c>
      <c r="B548" s="22" t="str">
        <f>'Itens de Contrato'!B548</f>
        <v>5.3.5</v>
      </c>
      <c r="C548" s="68" t="str">
        <f>VLOOKUP(B548,'Itens de Contrato'!B$5:J$873,2,0)</f>
        <v>BARRA CHATA DE ALUMINIO NATURAL 1/2" x 1/8", FAB. ALCOA, CBA</v>
      </c>
      <c r="D548" s="41">
        <v>393</v>
      </c>
      <c r="E548" s="42">
        <f>D548*('Itens de Contrato'!F548+'Itens de Contrato'!G548)</f>
        <v>4941.9752638946384</v>
      </c>
      <c r="F548" s="44">
        <f t="shared" si="16"/>
        <v>393</v>
      </c>
      <c r="G548" s="44">
        <f>SUM('Medição 01'!G548,'Medição 02'!G548,'Medição 03'!G548,'Medição 04'!G548,'Medição 05'!G548,'Medição 06'!G548,'Medição 07'!G548,'Medição 08'!G548,'Medição 09'!G548,'Medição 10'!G548,'Medição 11'!G548,'Medição 12'!G548)</f>
        <v>0</v>
      </c>
      <c r="H548" s="46">
        <f t="shared" si="17"/>
        <v>0</v>
      </c>
      <c r="I548" s="45">
        <f>G548*('Itens de Contrato'!F548+'Itens de Contrato'!G548)</f>
        <v>0</v>
      </c>
    </row>
    <row r="549" spans="1:9" x14ac:dyDescent="0.25">
      <c r="A549" s="22" t="str">
        <f>'Itens de Contrato'!A549</f>
        <v>Instalações Águas Pluviais/Drenagem - Elementos de fixação e suporte/Acessórios</v>
      </c>
      <c r="B549" s="22" t="str">
        <f>'Itens de Contrato'!B549</f>
        <v>5.3.6</v>
      </c>
      <c r="C549" s="68" t="str">
        <f>VLOOKUP(B549,'Itens de Contrato'!B$5:J$873,2,0)</f>
        <v>REBITE DE REPUXO "POP" P/ALUMINIO 3.2 x 08 x 1/8", FAB. ALCOA, CBA</v>
      </c>
      <c r="D549" s="41">
        <v>1438</v>
      </c>
      <c r="E549" s="42">
        <f>D549*('Itens de Contrato'!F549+'Itens de Contrato'!G549)</f>
        <v>200.92056628443569</v>
      </c>
      <c r="F549" s="44">
        <f t="shared" si="16"/>
        <v>1438</v>
      </c>
      <c r="G549" s="44">
        <f>SUM('Medição 01'!G549,'Medição 02'!G549,'Medição 03'!G549,'Medição 04'!G549,'Medição 05'!G549,'Medição 06'!G549,'Medição 07'!G549,'Medição 08'!G549,'Medição 09'!G549,'Medição 10'!G549,'Medição 11'!G549,'Medição 12'!G549)</f>
        <v>0</v>
      </c>
      <c r="H549" s="46">
        <f t="shared" si="17"/>
        <v>0</v>
      </c>
      <c r="I549" s="45">
        <f>G549*('Itens de Contrato'!F549+'Itens de Contrato'!G549)</f>
        <v>0</v>
      </c>
    </row>
    <row r="550" spans="1:9" x14ac:dyDescent="0.25">
      <c r="A550" s="22" t="str">
        <f>'Itens de Contrato'!A550</f>
        <v>Instalações Águas Pluviais/Drenagem - Elementos de fixação e suporte/Acessórios</v>
      </c>
      <c r="B550" s="22" t="str">
        <f>'Itens de Contrato'!B550</f>
        <v>5.3.7</v>
      </c>
      <c r="C550" s="68" t="str">
        <f>VLOOKUP(B550,'Itens de Contrato'!B$5:J$873,2,0)</f>
        <v>PORCA SEXTAVADA Ref.AF.PS E ARRUELA LISA Ref.AF.AL Ф 1/4", FAB. MAXTIL,CARMEHIL</v>
      </c>
      <c r="D550" s="41">
        <v>719</v>
      </c>
      <c r="E550" s="42">
        <f>D550*('Itens de Contrato'!F550+'Itens de Contrato'!G550)</f>
        <v>281.28879279820995</v>
      </c>
      <c r="F550" s="44">
        <f t="shared" si="16"/>
        <v>719</v>
      </c>
      <c r="G550" s="44">
        <f>SUM('Medição 01'!G550,'Medição 02'!G550,'Medição 03'!G550,'Medição 04'!G550,'Medição 05'!G550,'Medição 06'!G550,'Medição 07'!G550,'Medição 08'!G550,'Medição 09'!G550,'Medição 10'!G550,'Medição 11'!G550,'Medição 12'!G550)</f>
        <v>0</v>
      </c>
      <c r="H550" s="46">
        <f t="shared" si="17"/>
        <v>0</v>
      </c>
      <c r="I550" s="45">
        <f>G550*('Itens de Contrato'!F550+'Itens de Contrato'!G550)</f>
        <v>0</v>
      </c>
    </row>
    <row r="551" spans="1:9" x14ac:dyDescent="0.25">
      <c r="A551" s="22" t="str">
        <f>'Itens de Contrato'!A551</f>
        <v>Instalações Águas Pluviais/Drenagem - Elementos de fixação e suporte/Acessórios</v>
      </c>
      <c r="B551" s="22" t="str">
        <f>'Itens de Contrato'!B551</f>
        <v>5.3.8</v>
      </c>
      <c r="C551" s="68" t="str">
        <f>VLOOKUP(B551,'Itens de Contrato'!B$5:J$873,2,0)</f>
        <v>ADESIVO P/PVC, EMBALAGEM 75g, FAB. TIGRE, AMANCO</v>
      </c>
      <c r="D551" s="41">
        <v>125</v>
      </c>
      <c r="E551" s="42">
        <f>D551*('Itens de Contrato'!F551+'Itens de Contrato'!G551)</f>
        <v>1851.319543302345</v>
      </c>
      <c r="F551" s="44">
        <f t="shared" si="16"/>
        <v>125</v>
      </c>
      <c r="G551" s="44">
        <f>SUM('Medição 01'!G551,'Medição 02'!G551,'Medição 03'!G551,'Medição 04'!G551,'Medição 05'!G551,'Medição 06'!G551,'Medição 07'!G551,'Medição 08'!G551,'Medição 09'!G551,'Medição 10'!G551,'Medição 11'!G551,'Medição 12'!G551)</f>
        <v>0</v>
      </c>
      <c r="H551" s="46">
        <f t="shared" si="17"/>
        <v>0</v>
      </c>
      <c r="I551" s="45">
        <f>G551*('Itens de Contrato'!F551+'Itens de Contrato'!G551)</f>
        <v>0</v>
      </c>
    </row>
    <row r="552" spans="1:9" x14ac:dyDescent="0.25">
      <c r="A552" s="22" t="str">
        <f>'Itens de Contrato'!A552</f>
        <v>Instalações Águas Pluviais/Drenagem - Elementos de fixação e suporte/Acessórios</v>
      </c>
      <c r="B552" s="22" t="str">
        <f>'Itens de Contrato'!B552</f>
        <v>5.3.9</v>
      </c>
      <c r="C552" s="68" t="str">
        <f>VLOOKUP(B552,'Itens de Contrato'!B$5:J$873,2,0)</f>
        <v>SOLUÇÃO LIMPADORA P/PVC, EMBALAGEM 1 LITRO, FAB. TIGRE, AMANCO</v>
      </c>
      <c r="D552" s="41">
        <v>9.3749999999999982</v>
      </c>
      <c r="E552" s="42">
        <f>D552*('Itens de Contrato'!F552+'Itens de Contrato'!G552)</f>
        <v>1249.1167333677706</v>
      </c>
      <c r="F552" s="44">
        <f t="shared" si="16"/>
        <v>9.3749999999999982</v>
      </c>
      <c r="G552" s="44">
        <f>SUM('Medição 01'!G552,'Medição 02'!G552,'Medição 03'!G552,'Medição 04'!G552,'Medição 05'!G552,'Medição 06'!G552,'Medição 07'!G552,'Medição 08'!G552,'Medição 09'!G552,'Medição 10'!G552,'Medição 11'!G552,'Medição 12'!G552)</f>
        <v>0</v>
      </c>
      <c r="H552" s="46">
        <f t="shared" si="17"/>
        <v>0</v>
      </c>
      <c r="I552" s="45">
        <f>G552*('Itens de Contrato'!F552+'Itens de Contrato'!G552)</f>
        <v>0</v>
      </c>
    </row>
    <row r="553" spans="1:9" x14ac:dyDescent="0.25">
      <c r="A553" s="22" t="str">
        <f>'Itens de Contrato'!A553</f>
        <v>Instalações Águas Pluviais/Drenagem - Elementos de fixação e suporte/Acessórios</v>
      </c>
      <c r="B553" s="22" t="str">
        <f>'Itens de Contrato'!B553</f>
        <v>5.3.10</v>
      </c>
      <c r="C553" s="68" t="str">
        <f>VLOOKUP(B553,'Itens de Contrato'!B$5:J$873,2,0)</f>
        <v>LIXA PRETA (FERRO) GRAMATURA No 80, FAB. NORTON</v>
      </c>
      <c r="D553" s="41">
        <v>37.499999999999993</v>
      </c>
      <c r="E553" s="42">
        <f>D553*('Itens de Contrato'!F553+'Itens de Contrato'!G553)</f>
        <v>340.57293485278984</v>
      </c>
      <c r="F553" s="44">
        <f t="shared" si="16"/>
        <v>37.499999999999993</v>
      </c>
      <c r="G553" s="44">
        <f>SUM('Medição 01'!G553,'Medição 02'!G553,'Medição 03'!G553,'Medição 04'!G553,'Medição 05'!G553,'Medição 06'!G553,'Medição 07'!G553,'Medição 08'!G553,'Medição 09'!G553,'Medição 10'!G553,'Medição 11'!G553,'Medição 12'!G553)</f>
        <v>0</v>
      </c>
      <c r="H553" s="46">
        <f t="shared" si="17"/>
        <v>0</v>
      </c>
      <c r="I553" s="45">
        <f>G553*('Itens de Contrato'!F553+'Itens de Contrato'!G553)</f>
        <v>0</v>
      </c>
    </row>
    <row r="554" spans="1:9" x14ac:dyDescent="0.25">
      <c r="A554" s="22" t="str">
        <f>'Itens de Contrato'!A554</f>
        <v>Instalações Águas Pluviais/Drenagem - Elementos de fixação e suporte/Acessórios</v>
      </c>
      <c r="B554" s="22" t="str">
        <f>'Itens de Contrato'!B554</f>
        <v>5.3.11</v>
      </c>
      <c r="C554" s="68" t="str">
        <f>VLOOKUP(B554,'Itens de Contrato'!B$5:J$873,2,0)</f>
        <v>LÂMINA DE SERRA MANUAL 12" x 18D, FAB. STARRETT</v>
      </c>
      <c r="D554" s="41">
        <v>14.0625</v>
      </c>
      <c r="E554" s="42">
        <f>D554*('Itens de Contrato'!F554+'Itens de Contrato'!G554)</f>
        <v>501.03518300458529</v>
      </c>
      <c r="F554" s="44">
        <f t="shared" si="16"/>
        <v>14.0625</v>
      </c>
      <c r="G554" s="44">
        <f>SUM('Medição 01'!G554,'Medição 02'!G554,'Medição 03'!G554,'Medição 04'!G554,'Medição 05'!G554,'Medição 06'!G554,'Medição 07'!G554,'Medição 08'!G554,'Medição 09'!G554,'Medição 10'!G554,'Medição 11'!G554,'Medição 12'!G554)</f>
        <v>0</v>
      </c>
      <c r="H554" s="46">
        <f t="shared" si="17"/>
        <v>0</v>
      </c>
      <c r="I554" s="45">
        <f>G554*('Itens de Contrato'!F554+'Itens de Contrato'!G554)</f>
        <v>0</v>
      </c>
    </row>
    <row r="555" spans="1:9" x14ac:dyDescent="0.25">
      <c r="A555" s="22" t="str">
        <f>'Itens de Contrato'!A555</f>
        <v>Instalações Águas Pluviais/Drenagem - Elementos de fixação e suporte/Acessórios</v>
      </c>
      <c r="B555" s="22" t="str">
        <f>'Itens de Contrato'!B555</f>
        <v>5.3.12</v>
      </c>
      <c r="C555" s="68" t="str">
        <f>VLOOKUP(B555,'Itens de Contrato'!B$5:J$873,2,0)</f>
        <v>ESTOPA FINA, EMBALAGEM 200g</v>
      </c>
      <c r="D555" s="41">
        <v>62.5</v>
      </c>
      <c r="E555" s="42">
        <f>D555*('Itens de Contrato'!F555+'Itens de Contrato'!G555)</f>
        <v>550.15627937758381</v>
      </c>
      <c r="F555" s="44">
        <f t="shared" si="16"/>
        <v>62.5</v>
      </c>
      <c r="G555" s="44">
        <f>SUM('Medição 01'!G555,'Medição 02'!G555,'Medição 03'!G555,'Medição 04'!G555,'Medição 05'!G555,'Medição 06'!G555,'Medição 07'!G555,'Medição 08'!G555,'Medição 09'!G555,'Medição 10'!G555,'Medição 11'!G555,'Medição 12'!G555)</f>
        <v>0</v>
      </c>
      <c r="H555" s="46">
        <f t="shared" si="17"/>
        <v>0</v>
      </c>
      <c r="I555" s="45">
        <f>G555*('Itens de Contrato'!F555+'Itens de Contrato'!G555)</f>
        <v>0</v>
      </c>
    </row>
    <row r="556" spans="1:9" ht="26.4" customHeight="1" x14ac:dyDescent="0.25">
      <c r="A556" s="22" t="str">
        <f>'Itens de Contrato'!A556</f>
        <v>Instalações Águas Pluviais/Drenagem - Drenos de ar condicionado</v>
      </c>
      <c r="B556" s="22" t="str">
        <f>'Itens de Contrato'!B556</f>
        <v>5.4.1</v>
      </c>
      <c r="C556" s="68" t="str">
        <f>VLOOKUP(B556,'Itens de Contrato'!B$5:J$873,2,0)</f>
        <v>TUBO PVC ESGOTO, PONTA-BOLSA e VIROLA, SÉRIE-N, NBR-5688, Ф 40mm x 6,0m, FAB. TIGRE, AMANCO</v>
      </c>
      <c r="D556" s="41">
        <v>150</v>
      </c>
      <c r="E556" s="42">
        <f>D556*('Itens de Contrato'!F556+'Itens de Contrato'!G556)</f>
        <v>11232.111319779195</v>
      </c>
      <c r="F556" s="44">
        <f t="shared" si="16"/>
        <v>150</v>
      </c>
      <c r="G556" s="44">
        <f>SUM('Medição 01'!G556,'Medição 02'!G556,'Medição 03'!G556,'Medição 04'!G556,'Medição 05'!G556,'Medição 06'!G556,'Medição 07'!G556,'Medição 08'!G556,'Medição 09'!G556,'Medição 10'!G556,'Medição 11'!G556,'Medição 12'!G556)</f>
        <v>0</v>
      </c>
      <c r="H556" s="46">
        <f t="shared" si="17"/>
        <v>0</v>
      </c>
      <c r="I556" s="45">
        <f>G556*('Itens de Contrato'!F556+'Itens de Contrato'!G556)</f>
        <v>0</v>
      </c>
    </row>
    <row r="557" spans="1:9" x14ac:dyDescent="0.25">
      <c r="A557" s="22" t="str">
        <f>'Itens de Contrato'!A557</f>
        <v>Instalações Águas Pluviais/Drenagem - Drenos de ar condicionado</v>
      </c>
      <c r="B557" s="22" t="str">
        <f>'Itens de Contrato'!B557</f>
        <v>5.4.2</v>
      </c>
      <c r="C557" s="68" t="str">
        <f>VLOOKUP(B557,'Itens de Contrato'!B$5:J$873,2,0)</f>
        <v>JOELHO 90o PVC ESGOTO Ф 40mm, FAB. TIGRE, AMANCO</v>
      </c>
      <c r="D557" s="41">
        <v>85</v>
      </c>
      <c r="E557" s="42">
        <f>D557*('Itens de Contrato'!F557+'Itens de Contrato'!G557)</f>
        <v>296.0546380311302</v>
      </c>
      <c r="F557" s="44">
        <f t="shared" si="16"/>
        <v>85</v>
      </c>
      <c r="G557" s="44">
        <f>SUM('Medição 01'!G557,'Medição 02'!G557,'Medição 03'!G557,'Medição 04'!G557,'Medição 05'!G557,'Medição 06'!G557,'Medição 07'!G557,'Medição 08'!G557,'Medição 09'!G557,'Medição 10'!G557,'Medição 11'!G557,'Medição 12'!G557)</f>
        <v>0</v>
      </c>
      <c r="H557" s="46">
        <f t="shared" si="17"/>
        <v>0</v>
      </c>
      <c r="I557" s="45">
        <f>G557*('Itens de Contrato'!F557+'Itens de Contrato'!G557)</f>
        <v>0</v>
      </c>
    </row>
    <row r="558" spans="1:9" x14ac:dyDescent="0.25">
      <c r="A558" s="22" t="str">
        <f>'Itens de Contrato'!A558</f>
        <v>Instalações Águas Pluviais/Drenagem - Drenos de ar condicionado</v>
      </c>
      <c r="B558" s="22" t="str">
        <f>'Itens de Contrato'!B558</f>
        <v>5.4.3</v>
      </c>
      <c r="C558" s="68" t="str">
        <f>VLOOKUP(B558,'Itens de Contrato'!B$5:J$873,2,0)</f>
        <v>JOELHO 45o PVC ESGOTO Ф 40mm, FAB. TIGRE, AMANCO</v>
      </c>
      <c r="D558" s="41">
        <v>158</v>
      </c>
      <c r="E558" s="42">
        <f>D558*('Itens de Contrato'!F558+'Itens de Contrato'!G558)</f>
        <v>1203.810403170698</v>
      </c>
      <c r="F558" s="44">
        <f t="shared" si="16"/>
        <v>158</v>
      </c>
      <c r="G558" s="44">
        <f>SUM('Medição 01'!G558,'Medição 02'!G558,'Medição 03'!G558,'Medição 04'!G558,'Medição 05'!G558,'Medição 06'!G558,'Medição 07'!G558,'Medição 08'!G558,'Medição 09'!G558,'Medição 10'!G558,'Medição 11'!G558,'Medição 12'!G558)</f>
        <v>0</v>
      </c>
      <c r="H558" s="46">
        <f t="shared" si="17"/>
        <v>0</v>
      </c>
      <c r="I558" s="45">
        <f>G558*('Itens de Contrato'!F558+'Itens de Contrato'!G558)</f>
        <v>0</v>
      </c>
    </row>
    <row r="559" spans="1:9" x14ac:dyDescent="0.25">
      <c r="A559" s="22" t="str">
        <f>'Itens de Contrato'!A559</f>
        <v>Instalações Águas Pluviais/Drenagem - Drenos de ar condicionado</v>
      </c>
      <c r="B559" s="22" t="str">
        <f>'Itens de Contrato'!B559</f>
        <v>5.4.4</v>
      </c>
      <c r="C559" s="68" t="str">
        <f>VLOOKUP(B559,'Itens de Contrato'!B$5:J$873,2,0)</f>
        <v>JUNÇÃO SIMPLES 45o PVC ESGOTO Ф 40x40mm, FAB. TIGRE, AMANCO</v>
      </c>
      <c r="D559" s="41">
        <v>105</v>
      </c>
      <c r="E559" s="42">
        <f>D559*('Itens de Contrato'!F559+'Itens de Contrato'!G559)</f>
        <v>1214.7450648657048</v>
      </c>
      <c r="F559" s="44">
        <f t="shared" si="16"/>
        <v>105</v>
      </c>
      <c r="G559" s="44">
        <f>SUM('Medição 01'!G559,'Medição 02'!G559,'Medição 03'!G559,'Medição 04'!G559,'Medição 05'!G559,'Medição 06'!G559,'Medição 07'!G559,'Medição 08'!G559,'Medição 09'!G559,'Medição 10'!G559,'Medição 11'!G559,'Medição 12'!G559)</f>
        <v>0</v>
      </c>
      <c r="H559" s="46">
        <f t="shared" si="17"/>
        <v>0</v>
      </c>
      <c r="I559" s="45">
        <f>G559*('Itens de Contrato'!F559+'Itens de Contrato'!G559)</f>
        <v>0</v>
      </c>
    </row>
    <row r="560" spans="1:9" x14ac:dyDescent="0.25">
      <c r="A560" s="22" t="str">
        <f>'Itens de Contrato'!A560</f>
        <v>Instalações Águas Pluviais/Drenagem - Drenos de ar condicionado</v>
      </c>
      <c r="B560" s="22" t="str">
        <f>'Itens de Contrato'!B560</f>
        <v>5.4.5</v>
      </c>
      <c r="C560" s="68" t="str">
        <f>VLOOKUP(B560,'Itens de Contrato'!B$5:J$873,2,0)</f>
        <v>TÊ 90o PVC ESGOTO Ф 40x40mm, FAB. TIGRE, AMANCO</v>
      </c>
      <c r="D560" s="41">
        <v>26</v>
      </c>
      <c r="E560" s="42">
        <f>D560*('Itens de Contrato'!F560+'Itens de Contrato'!G560)</f>
        <v>304.42679403374717</v>
      </c>
      <c r="F560" s="44">
        <f t="shared" si="16"/>
        <v>26</v>
      </c>
      <c r="G560" s="44">
        <f>SUM('Medição 01'!G560,'Medição 02'!G560,'Medição 03'!G560,'Medição 04'!G560,'Medição 05'!G560,'Medição 06'!G560,'Medição 07'!G560,'Medição 08'!G560,'Medição 09'!G560,'Medição 10'!G560,'Medição 11'!G560,'Medição 12'!G560)</f>
        <v>0</v>
      </c>
      <c r="H560" s="46">
        <f t="shared" si="17"/>
        <v>0</v>
      </c>
      <c r="I560" s="45">
        <f>G560*('Itens de Contrato'!F560+'Itens de Contrato'!G560)</f>
        <v>0</v>
      </c>
    </row>
    <row r="561" spans="1:9" x14ac:dyDescent="0.25">
      <c r="A561" s="22" t="str">
        <f>'Itens de Contrato'!A561</f>
        <v>Instalações Águas Pluviais/Drenagem - Drenos de ar condicionado</v>
      </c>
      <c r="B561" s="22" t="str">
        <f>'Itens de Contrato'!B561</f>
        <v>5.4.6</v>
      </c>
      <c r="C561" s="68" t="str">
        <f>VLOOKUP(B561,'Itens de Contrato'!B$5:J$873,2,0)</f>
        <v>BUCHA DE REDUÇÃO PVC SOLDÁVEL CURTA, Ф 50x40mm, FAB.TIGRE, AMANCO</v>
      </c>
      <c r="D561" s="41">
        <v>26</v>
      </c>
      <c r="E561" s="42">
        <f>D561*('Itens de Contrato'!F561+'Itens de Contrato'!G561)</f>
        <v>274.6380146652898</v>
      </c>
      <c r="F561" s="44">
        <f t="shared" si="16"/>
        <v>26</v>
      </c>
      <c r="G561" s="44">
        <f>SUM('Medição 01'!G561,'Medição 02'!G561,'Medição 03'!G561,'Medição 04'!G561,'Medição 05'!G561,'Medição 06'!G561,'Medição 07'!G561,'Medição 08'!G561,'Medição 09'!G561,'Medição 10'!G561,'Medição 11'!G561,'Medição 12'!G561)</f>
        <v>0</v>
      </c>
      <c r="H561" s="46">
        <f t="shared" si="17"/>
        <v>0</v>
      </c>
      <c r="I561" s="45">
        <f>G561*('Itens de Contrato'!F561+'Itens de Contrato'!G561)</f>
        <v>0</v>
      </c>
    </row>
    <row r="562" spans="1:9" x14ac:dyDescent="0.25">
      <c r="A562" s="22" t="str">
        <f>'Itens de Contrato'!A562</f>
        <v>Instalações Águas Pluviais/Drenagem - Drenos de ar condicionado</v>
      </c>
      <c r="B562" s="22" t="str">
        <f>'Itens de Contrato'!B562</f>
        <v>5.4.7</v>
      </c>
      <c r="C562" s="68" t="str">
        <f>VLOOKUP(B562,'Itens de Contrato'!B$5:J$873,2,0)</f>
        <v>ADAPTADOR PVC SOLDÁVEL COM ANEL P/CAIXA, Ф 40x1.1/4", FAB.TIGRE, AMANCO</v>
      </c>
      <c r="D562" s="41">
        <v>1</v>
      </c>
      <c r="E562" s="42">
        <f>D562*('Itens de Contrato'!F562+'Itens de Contrato'!G562)</f>
        <v>88.416226943526368</v>
      </c>
      <c r="F562" s="44">
        <f t="shared" si="16"/>
        <v>1</v>
      </c>
      <c r="G562" s="44">
        <f>SUM('Medição 01'!G562,'Medição 02'!G562,'Medição 03'!G562,'Medição 04'!G562,'Medição 05'!G562,'Medição 06'!G562,'Medição 07'!G562,'Medição 08'!G562,'Medição 09'!G562,'Medição 10'!G562,'Medição 11'!G562,'Medição 12'!G562)</f>
        <v>0</v>
      </c>
      <c r="H562" s="46">
        <f t="shared" si="17"/>
        <v>0</v>
      </c>
      <c r="I562" s="45">
        <f>G562*('Itens de Contrato'!F562+'Itens de Contrato'!G562)</f>
        <v>0</v>
      </c>
    </row>
    <row r="563" spans="1:9" ht="26.4" customHeight="1" x14ac:dyDescent="0.25">
      <c r="A563" s="22" t="str">
        <f>'Itens de Contrato'!A563</f>
        <v>Instalações Águas Pluviais/Drenagem - Drenos de ar condicionado</v>
      </c>
      <c r="B563" s="22" t="str">
        <f>'Itens de Contrato'!B563</f>
        <v>5.4.8</v>
      </c>
      <c r="C563" s="68" t="str">
        <f>VLOOKUP(B563,'Itens de Contrato'!B$5:J$873,2,0)</f>
        <v>TUBO PVC SOLDÁVEL, LINHA PREDIAL, NBR-5648, Ф 25mm x 6,0m, FAB. TIGRE, AMANCO - DRENO AC</v>
      </c>
      <c r="D563" s="41">
        <v>33</v>
      </c>
      <c r="E563" s="42">
        <f>D563*('Itens de Contrato'!F563+'Itens de Contrato'!G563)</f>
        <v>1871.9984332954587</v>
      </c>
      <c r="F563" s="44">
        <f t="shared" si="16"/>
        <v>33</v>
      </c>
      <c r="G563" s="44">
        <f>SUM('Medição 01'!G563,'Medição 02'!G563,'Medição 03'!G563,'Medição 04'!G563,'Medição 05'!G563,'Medição 06'!G563,'Medição 07'!G563,'Medição 08'!G563,'Medição 09'!G563,'Medição 10'!G563,'Medição 11'!G563,'Medição 12'!G563)</f>
        <v>0</v>
      </c>
      <c r="H563" s="46">
        <f t="shared" si="17"/>
        <v>0</v>
      </c>
      <c r="I563" s="45">
        <f>G563*('Itens de Contrato'!F563+'Itens de Contrato'!G563)</f>
        <v>0</v>
      </c>
    </row>
    <row r="564" spans="1:9" x14ac:dyDescent="0.25">
      <c r="A564" s="22" t="str">
        <f>'Itens de Contrato'!A564</f>
        <v>Instalações Águas Pluviais/Drenagem - Drenos de ar condicionado</v>
      </c>
      <c r="B564" s="22" t="str">
        <f>'Itens de Contrato'!B564</f>
        <v>5.4.9</v>
      </c>
      <c r="C564" s="68" t="str">
        <f>VLOOKUP(B564,'Itens de Contrato'!B$5:J$873,2,0)</f>
        <v>JOELHO 90o PVC SOLDÁVEL, P/TUBO Ф 25mm, FAB.TIGRE, AMANCO</v>
      </c>
      <c r="D564" s="41">
        <v>78</v>
      </c>
      <c r="E564" s="42">
        <f>D564*('Itens de Contrato'!F564+'Itens de Contrato'!G564)</f>
        <v>104.62400558677707</v>
      </c>
      <c r="F564" s="44">
        <f t="shared" si="16"/>
        <v>78</v>
      </c>
      <c r="G564" s="44">
        <f>SUM('Medição 01'!G564,'Medição 02'!G564,'Medição 03'!G564,'Medição 04'!G564,'Medição 05'!G564,'Medição 06'!G564,'Medição 07'!G564,'Medição 08'!G564,'Medição 09'!G564,'Medição 10'!G564,'Medição 11'!G564,'Medição 12'!G564)</f>
        <v>0</v>
      </c>
      <c r="H564" s="46">
        <f t="shared" si="17"/>
        <v>0</v>
      </c>
      <c r="I564" s="45">
        <f>G564*('Itens de Contrato'!F564+'Itens de Contrato'!G564)</f>
        <v>0</v>
      </c>
    </row>
    <row r="565" spans="1:9" x14ac:dyDescent="0.25">
      <c r="A565" s="22" t="str">
        <f>'Itens de Contrato'!A565</f>
        <v>Instalações Águas Pluviais/Drenagem - Drenos de ar condicionado</v>
      </c>
      <c r="B565" s="22" t="str">
        <f>'Itens de Contrato'!B565</f>
        <v>5.4.10</v>
      </c>
      <c r="C565" s="68" t="str">
        <f>VLOOKUP(B565,'Itens de Contrato'!B$5:J$873,2,0)</f>
        <v>JOELHO 45o PVC SOLDÁVEL, P/TUBO Ф 25mm, FAB.TIGRE, AMANCO</v>
      </c>
      <c r="D565" s="41">
        <v>78</v>
      </c>
      <c r="E565" s="42">
        <f>D565*('Itens de Contrato'!F565+'Itens de Contrato'!G565)</f>
        <v>431.57402304545542</v>
      </c>
      <c r="F565" s="44">
        <f t="shared" si="16"/>
        <v>78</v>
      </c>
      <c r="G565" s="44">
        <f>SUM('Medição 01'!G565,'Medição 02'!G565,'Medição 03'!G565,'Medição 04'!G565,'Medição 05'!G565,'Medição 06'!G565,'Medição 07'!G565,'Medição 08'!G565,'Medição 09'!G565,'Medição 10'!G565,'Medição 11'!G565,'Medição 12'!G565)</f>
        <v>0</v>
      </c>
      <c r="H565" s="46">
        <f t="shared" si="17"/>
        <v>0</v>
      </c>
      <c r="I565" s="45">
        <f>G565*('Itens de Contrato'!F565+'Itens de Contrato'!G565)</f>
        <v>0</v>
      </c>
    </row>
    <row r="566" spans="1:9" x14ac:dyDescent="0.25">
      <c r="A566" s="22" t="str">
        <f>'Itens de Contrato'!A566</f>
        <v>Instalações Águas Pluviais/Drenagem - Drenos de ar condicionado</v>
      </c>
      <c r="B566" s="22" t="str">
        <f>'Itens de Contrato'!B566</f>
        <v>5.4.11</v>
      </c>
      <c r="C566" s="68" t="str">
        <f>VLOOKUP(B566,'Itens de Contrato'!B$5:J$873,2,0)</f>
        <v>BUCHA DE REDUÇÃO PVC SOLDÁVEL CURTA, Ф 40x25mm, FAB.TIGRE, AMANCO</v>
      </c>
      <c r="D566" s="41">
        <v>130</v>
      </c>
      <c r="E566" s="42">
        <f>D566*('Itens de Contrato'!F566+'Itens de Contrato'!G566)</f>
        <v>1489.4389684228681</v>
      </c>
      <c r="F566" s="44">
        <f t="shared" si="16"/>
        <v>130</v>
      </c>
      <c r="G566" s="44">
        <f>SUM('Medição 01'!G566,'Medição 02'!G566,'Medição 03'!G566,'Medição 04'!G566,'Medição 05'!G566,'Medição 06'!G566,'Medição 07'!G566,'Medição 08'!G566,'Medição 09'!G566,'Medição 10'!G566,'Medição 11'!G566,'Medição 12'!G566)</f>
        <v>0</v>
      </c>
      <c r="H566" s="46">
        <f t="shared" si="17"/>
        <v>0</v>
      </c>
      <c r="I566" s="45">
        <f>G566*('Itens de Contrato'!F566+'Itens de Contrato'!G566)</f>
        <v>0</v>
      </c>
    </row>
    <row r="567" spans="1:9" x14ac:dyDescent="0.25">
      <c r="A567" s="22" t="str">
        <f>'Itens de Contrato'!A567</f>
        <v>Instalações Águas Pluviais/Drenagem - Bombeamento/Drenagem</v>
      </c>
      <c r="B567" s="22" t="str">
        <f>'Itens de Contrato'!B567</f>
        <v>5.5.1</v>
      </c>
      <c r="C567" s="68" t="str">
        <f>VLOOKUP(B567,'Itens de Contrato'!B$5:J$873,2,0)</f>
        <v xml:space="preserve">TUBO PVC SOLDÁVEL, LINHA PREDIAL, NBR-5648, Ф 60mm x 6,0m, FAB. TIGRE, AMANCO </v>
      </c>
      <c r="D567" s="41">
        <v>1</v>
      </c>
      <c r="E567" s="42">
        <f>D567*('Itens de Contrato'!F567+'Itens de Contrato'!G567)</f>
        <v>243.97010302766569</v>
      </c>
      <c r="F567" s="44">
        <f t="shared" si="16"/>
        <v>1</v>
      </c>
      <c r="G567" s="44">
        <f>SUM('Medição 01'!G567,'Medição 02'!G567,'Medição 03'!G567,'Medição 04'!G567,'Medição 05'!G567,'Medição 06'!G567,'Medição 07'!G567,'Medição 08'!G567,'Medição 09'!G567,'Medição 10'!G567,'Medição 11'!G567,'Medição 12'!G567)</f>
        <v>0</v>
      </c>
      <c r="H567" s="46">
        <f t="shared" si="17"/>
        <v>0</v>
      </c>
      <c r="I567" s="45">
        <f>G567*('Itens de Contrato'!F567+'Itens de Contrato'!G567)</f>
        <v>0</v>
      </c>
    </row>
    <row r="568" spans="1:9" x14ac:dyDescent="0.25">
      <c r="A568" s="22" t="str">
        <f>'Itens de Contrato'!A568</f>
        <v>Instalações Águas Pluviais/Drenagem - Bombeamento/Drenagem</v>
      </c>
      <c r="B568" s="22" t="str">
        <f>'Itens de Contrato'!B568</f>
        <v>5.5.2</v>
      </c>
      <c r="C568" s="68" t="str">
        <f>VLOOKUP(B568,'Itens de Contrato'!B$5:J$873,2,0)</f>
        <v>JOELHO 45o PVC SOLDÁVEL, P/TUBO Ф 60mm, FAB.TIGRE, AMANCO</v>
      </c>
      <c r="D568" s="41">
        <v>8</v>
      </c>
      <c r="E568" s="42">
        <f>D568*('Itens de Contrato'!F568+'Itens de Contrato'!G568)</f>
        <v>799.65826492286669</v>
      </c>
      <c r="F568" s="44">
        <f t="shared" si="16"/>
        <v>8</v>
      </c>
      <c r="G568" s="44">
        <f>SUM('Medição 01'!G568,'Medição 02'!G568,'Medição 03'!G568,'Medição 04'!G568,'Medição 05'!G568,'Medição 06'!G568,'Medição 07'!G568,'Medição 08'!G568,'Medição 09'!G568,'Medição 10'!G568,'Medição 11'!G568,'Medição 12'!G568)</f>
        <v>0</v>
      </c>
      <c r="H568" s="46">
        <f t="shared" si="17"/>
        <v>0</v>
      </c>
      <c r="I568" s="45">
        <f>G568*('Itens de Contrato'!F568+'Itens de Contrato'!G568)</f>
        <v>0</v>
      </c>
    </row>
    <row r="569" spans="1:9" x14ac:dyDescent="0.25">
      <c r="A569" s="22" t="str">
        <f>'Itens de Contrato'!A569</f>
        <v>Instalações Águas Pluviais/Drenagem - Bombeamento/Drenagem</v>
      </c>
      <c r="B569" s="22" t="str">
        <f>'Itens de Contrato'!B569</f>
        <v>5.5.3</v>
      </c>
      <c r="C569" s="68" t="str">
        <f>VLOOKUP(B569,'Itens de Contrato'!B$5:J$873,2,0)</f>
        <v>TE 90o PVC SOLDÁVEL, P/TUBO Ф 60mm, FAB.TIGRE, AMANCO</v>
      </c>
      <c r="D569" s="41">
        <v>1</v>
      </c>
      <c r="E569" s="42">
        <f>D569*('Itens de Contrato'!F569+'Itens de Contrato'!G569)</f>
        <v>115.77383951549611</v>
      </c>
      <c r="F569" s="44">
        <f t="shared" si="16"/>
        <v>1</v>
      </c>
      <c r="G569" s="44">
        <f>SUM('Medição 01'!G569,'Medição 02'!G569,'Medição 03'!G569,'Medição 04'!G569,'Medição 05'!G569,'Medição 06'!G569,'Medição 07'!G569,'Medição 08'!G569,'Medição 09'!G569,'Medição 10'!G569,'Medição 11'!G569,'Medição 12'!G569)</f>
        <v>0</v>
      </c>
      <c r="H569" s="46">
        <f t="shared" si="17"/>
        <v>0</v>
      </c>
      <c r="I569" s="45">
        <f>G569*('Itens de Contrato'!F569+'Itens de Contrato'!G569)</f>
        <v>0</v>
      </c>
    </row>
    <row r="570" spans="1:9" x14ac:dyDescent="0.25">
      <c r="A570" s="22" t="str">
        <f>'Itens de Contrato'!A570</f>
        <v>Instalações Águas Pluviais/Drenagem - Bombeamento/Drenagem</v>
      </c>
      <c r="B570" s="22" t="str">
        <f>'Itens de Contrato'!B570</f>
        <v>5.5.4</v>
      </c>
      <c r="C570" s="68" t="str">
        <f>VLOOKUP(B570,'Itens de Contrato'!B$5:J$873,2,0)</f>
        <v>ADAPTADOR PVC SOLDÁVEL CURTO P/REGISTRO, Ф 60x2", FAB.TIGRE, AMANCO</v>
      </c>
      <c r="D570" s="41">
        <v>4</v>
      </c>
      <c r="E570" s="42">
        <f>D570*('Itens de Contrato'!F570+'Itens de Contrato'!G570)</f>
        <v>140.96966974980745</v>
      </c>
      <c r="F570" s="44">
        <f t="shared" si="16"/>
        <v>4</v>
      </c>
      <c r="G570" s="44">
        <f>SUM('Medição 01'!G570,'Medição 02'!G570,'Medição 03'!G570,'Medição 04'!G570,'Medição 05'!G570,'Medição 06'!G570,'Medição 07'!G570,'Medição 08'!G570,'Medição 09'!G570,'Medição 10'!G570,'Medição 11'!G570,'Medição 12'!G570)</f>
        <v>0</v>
      </c>
      <c r="H570" s="46">
        <f t="shared" si="17"/>
        <v>0</v>
      </c>
      <c r="I570" s="45">
        <f>G570*('Itens de Contrato'!F570+'Itens de Contrato'!G570)</f>
        <v>0</v>
      </c>
    </row>
    <row r="571" spans="1:9" x14ac:dyDescent="0.25">
      <c r="A571" s="22" t="str">
        <f>'Itens de Contrato'!A571</f>
        <v>Instalações Águas Pluviais/Drenagem - Bombeamento/Drenagem</v>
      </c>
      <c r="B571" s="22" t="str">
        <f>'Itens de Contrato'!B571</f>
        <v>5.5.5</v>
      </c>
      <c r="C571" s="68" t="str">
        <f>VLOOKUP(B571,'Itens de Contrato'!B$5:J$873,2,0)</f>
        <v>LUVA DE UNIÃO PVC SOLDÁVEL, P/TUBO Ф 60mm, FAB.TIGRE, AMANCO</v>
      </c>
      <c r="D571" s="41">
        <v>2</v>
      </c>
      <c r="E571" s="42">
        <f>D571*('Itens de Contrato'!F571+'Itens de Contrato'!G571)</f>
        <v>540.04765550446382</v>
      </c>
      <c r="F571" s="44">
        <f t="shared" si="16"/>
        <v>2</v>
      </c>
      <c r="G571" s="44">
        <f>SUM('Medição 01'!G571,'Medição 02'!G571,'Medição 03'!G571,'Medição 04'!G571,'Medição 05'!G571,'Medição 06'!G571,'Medição 07'!G571,'Medição 08'!G571,'Medição 09'!G571,'Medição 10'!G571,'Medição 11'!G571,'Medição 12'!G571)</f>
        <v>0</v>
      </c>
      <c r="H571" s="46">
        <f t="shared" si="17"/>
        <v>0</v>
      </c>
      <c r="I571" s="45">
        <f>G571*('Itens de Contrato'!F571+'Itens de Contrato'!G571)</f>
        <v>0</v>
      </c>
    </row>
    <row r="572" spans="1:9" x14ac:dyDescent="0.25">
      <c r="A572" s="22" t="str">
        <f>'Itens de Contrato'!A572</f>
        <v>Instalações Águas Pluviais/Drenagem - Bombeamento/Drenagem</v>
      </c>
      <c r="B572" s="22" t="str">
        <f>'Itens de Contrato'!B572</f>
        <v>5.5.6</v>
      </c>
      <c r="C572" s="68" t="str">
        <f>VLOOKUP(B572,'Itens de Contrato'!B$5:J$873,2,0)</f>
        <v>VÁLVULA DE RETENÇÃO VERTICAL, NBR-15055, ROSCA BSP Ф 2", FAB. DOCOL, MIPEL, DECA</v>
      </c>
      <c r="D572" s="41">
        <v>2</v>
      </c>
      <c r="E572" s="42">
        <f>D572*('Itens de Contrato'!F572+'Itens de Contrato'!G572)</f>
        <v>1330.9939599621239</v>
      </c>
      <c r="F572" s="44">
        <f t="shared" si="16"/>
        <v>2</v>
      </c>
      <c r="G572" s="44">
        <f>SUM('Medição 01'!G572,'Medição 02'!G572,'Medição 03'!G572,'Medição 04'!G572,'Medição 05'!G572,'Medição 06'!G572,'Medição 07'!G572,'Medição 08'!G572,'Medição 09'!G572,'Medição 10'!G572,'Medição 11'!G572,'Medição 12'!G572)</f>
        <v>0</v>
      </c>
      <c r="H572" s="46">
        <f t="shared" si="17"/>
        <v>0</v>
      </c>
      <c r="I572" s="45">
        <f>G572*('Itens de Contrato'!F572+'Itens de Contrato'!G572)</f>
        <v>0</v>
      </c>
    </row>
    <row r="573" spans="1:9" x14ac:dyDescent="0.25">
      <c r="A573" s="22" t="str">
        <f>'Itens de Contrato'!A573</f>
        <v>Instalações Águas Pluviais/Drenagem - Bombeamento/Drenagem</v>
      </c>
      <c r="B573" s="22" t="str">
        <f>'Itens de Contrato'!B573</f>
        <v>5.5.7</v>
      </c>
      <c r="C573" s="68" t="str">
        <f>VLOOKUP(B573,'Itens de Contrato'!B$5:J$873,2,0)</f>
        <v>MANGUEIRA FLEXÍVEL REFORÇADA Ф 63mm, FAB. GOODYEAR</v>
      </c>
      <c r="D573" s="41">
        <v>4</v>
      </c>
      <c r="E573" s="42">
        <f>D573*('Itens de Contrato'!F573+'Itens de Contrato'!G573)</f>
        <v>782.44448622589675</v>
      </c>
      <c r="F573" s="44">
        <f t="shared" si="16"/>
        <v>4</v>
      </c>
      <c r="G573" s="44">
        <f>SUM('Medição 01'!G573,'Medição 02'!G573,'Medição 03'!G573,'Medição 04'!G573,'Medição 05'!G573,'Medição 06'!G573,'Medição 07'!G573,'Medição 08'!G573,'Medição 09'!G573,'Medição 10'!G573,'Medição 11'!G573,'Medição 12'!G573)</f>
        <v>0</v>
      </c>
      <c r="H573" s="46">
        <f t="shared" si="17"/>
        <v>0</v>
      </c>
      <c r="I573" s="45">
        <f>G573*('Itens de Contrato'!F573+'Itens de Contrato'!G573)</f>
        <v>0</v>
      </c>
    </row>
    <row r="574" spans="1:9" x14ac:dyDescent="0.25">
      <c r="A574" s="22" t="str">
        <f>'Itens de Contrato'!A574</f>
        <v>Instalações Águas Pluviais/Drenagem - Bombeamento/Drenagem</v>
      </c>
      <c r="B574" s="22" t="str">
        <f>'Itens de Contrato'!B574</f>
        <v>5.5.8</v>
      </c>
      <c r="C574" s="68" t="str">
        <f>VLOOKUP(B574,'Itens de Contrato'!B$5:J$873,2,0)</f>
        <v>ABRAÇADEIRA DE PRESSÃO P/MANGUEIRA, ROSCA SEM FIM Ф 2", FAB. NORTON</v>
      </c>
      <c r="D574" s="41">
        <v>4</v>
      </c>
      <c r="E574" s="42">
        <f>D574*('Itens de Contrato'!F574+'Itens de Contrato'!G574)</f>
        <v>307.38890530303092</v>
      </c>
      <c r="F574" s="44">
        <f t="shared" si="16"/>
        <v>4</v>
      </c>
      <c r="G574" s="44">
        <f>SUM('Medição 01'!G574,'Medição 02'!G574,'Medição 03'!G574,'Medição 04'!G574,'Medição 05'!G574,'Medição 06'!G574,'Medição 07'!G574,'Medição 08'!G574,'Medição 09'!G574,'Medição 10'!G574,'Medição 11'!G574,'Medição 12'!G574)</f>
        <v>0</v>
      </c>
      <c r="H574" s="46">
        <f t="shared" si="17"/>
        <v>0</v>
      </c>
      <c r="I574" s="45">
        <f>G574*('Itens de Contrato'!F574+'Itens de Contrato'!G574)</f>
        <v>0</v>
      </c>
    </row>
    <row r="575" spans="1:9" x14ac:dyDescent="0.25">
      <c r="A575" s="22" t="str">
        <f>'Itens de Contrato'!A575</f>
        <v>Instalações Águas Pluviais/Drenagem - Bombeamento/Drenagem</v>
      </c>
      <c r="B575" s="22" t="str">
        <f>'Itens de Contrato'!B575</f>
        <v>5.5.9</v>
      </c>
      <c r="C575" s="68" t="str">
        <f>VLOOKUP(B575,'Itens de Contrato'!B$5:J$873,2,0)</f>
        <v>ADAPTADOR P/MANGUEIRA, RABO DE TATU Ф 2", FAB. BOMBEL</v>
      </c>
      <c r="D575" s="41">
        <v>4</v>
      </c>
      <c r="E575" s="42">
        <f>D575*('Itens de Contrato'!F575+'Itens de Contrato'!G575)</f>
        <v>558.88891873278351</v>
      </c>
      <c r="F575" s="44">
        <f t="shared" si="16"/>
        <v>4</v>
      </c>
      <c r="G575" s="44">
        <f>SUM('Medição 01'!G575,'Medição 02'!G575,'Medição 03'!G575,'Medição 04'!G575,'Medição 05'!G575,'Medição 06'!G575,'Medição 07'!G575,'Medição 08'!G575,'Medição 09'!G575,'Medição 10'!G575,'Medição 11'!G575,'Medição 12'!G575)</f>
        <v>0</v>
      </c>
      <c r="H575" s="46">
        <f t="shared" si="17"/>
        <v>0</v>
      </c>
      <c r="I575" s="45">
        <f>G575*('Itens de Contrato'!F575+'Itens de Contrato'!G575)</f>
        <v>0</v>
      </c>
    </row>
    <row r="576" spans="1:9" x14ac:dyDescent="0.25">
      <c r="A576" s="22" t="str">
        <f>'Itens de Contrato'!A576</f>
        <v>Instalações Águas Pluviais/Drenagem - Bombeamento/Drenagem</v>
      </c>
      <c r="B576" s="22" t="str">
        <f>'Itens de Contrato'!B576</f>
        <v>5.5.10</v>
      </c>
      <c r="C576" s="68" t="str">
        <f>VLOOKUP(B576,'Itens de Contrato'!B$5:J$873,2,0)</f>
        <v xml:space="preserve">AUTOMÁTICO DE NÍVEL (BÓIA) INFERIOR/SUPERIOR, 10A/220, FAB. SCHNEIDER, LENZ </v>
      </c>
      <c r="D576" s="41">
        <v>5</v>
      </c>
      <c r="E576" s="42">
        <f>D576*('Itens de Contrato'!F576+'Itens de Contrato'!G576)</f>
        <v>739.13059502410624</v>
      </c>
      <c r="F576" s="44">
        <f t="shared" si="16"/>
        <v>5</v>
      </c>
      <c r="G576" s="44">
        <f>SUM('Medição 01'!G576,'Medição 02'!G576,'Medição 03'!G576,'Medição 04'!G576,'Medição 05'!G576,'Medição 06'!G576,'Medição 07'!G576,'Medição 08'!G576,'Medição 09'!G576,'Medição 10'!G576,'Medição 11'!G576,'Medição 12'!G576)</f>
        <v>0</v>
      </c>
      <c r="H576" s="46">
        <f t="shared" si="17"/>
        <v>0</v>
      </c>
      <c r="I576" s="45">
        <f>G576*('Itens de Contrato'!F576+'Itens de Contrato'!G576)</f>
        <v>0</v>
      </c>
    </row>
    <row r="577" spans="1:9" ht="26.4" customHeight="1" x14ac:dyDescent="0.25">
      <c r="A577" s="22" t="str">
        <f>'Itens de Contrato'!A577</f>
        <v>Instalações Águas Pluviais/Drenagem - Bombeamento/Drenagem</v>
      </c>
      <c r="B577" s="22" t="str">
        <f>'Itens de Contrato'!B577</f>
        <v>5.5.11</v>
      </c>
      <c r="C577" s="68" t="str">
        <f>VLOOKUP(B577,'Itens de Contrato'!B$5:J$873,2,0)</f>
        <v>BOMBA CENTRÍFUGA SUBMERSA MOD. UNI-550T, Q-28,00m3/h X 8,0mca, POTÊNCIA 1,50CV /380V, FAB. ABS/SULZER, SCHNEIDER - SISTEMA DRENAGEM</v>
      </c>
      <c r="D577" s="41">
        <v>2</v>
      </c>
      <c r="E577" s="42">
        <f>D577*('Itens de Contrato'!F577+'Itens de Contrato'!G577)</f>
        <v>29090.168220041385</v>
      </c>
      <c r="F577" s="44">
        <f t="shared" si="16"/>
        <v>2</v>
      </c>
      <c r="G577" s="44">
        <f>SUM('Medição 01'!G577,'Medição 02'!G577,'Medição 03'!G577,'Medição 04'!G577,'Medição 05'!G577,'Medição 06'!G577,'Medição 07'!G577,'Medição 08'!G577,'Medição 09'!G577,'Medição 10'!G577,'Medição 11'!G577,'Medição 12'!G577)</f>
        <v>0</v>
      </c>
      <c r="H577" s="46">
        <f t="shared" si="17"/>
        <v>0</v>
      </c>
      <c r="I577" s="45">
        <f>G577*('Itens de Contrato'!F577+'Itens de Contrato'!G577)</f>
        <v>0</v>
      </c>
    </row>
    <row r="578" spans="1:9" ht="26.4" customHeight="1" x14ac:dyDescent="0.25">
      <c r="A578" s="22" t="str">
        <f>'Itens de Contrato'!A578</f>
        <v>Istalações Incêndio - Tubulações (Prumadas /Distribuição) - FG</v>
      </c>
      <c r="B578" s="22" t="str">
        <f>'Itens de Contrato'!B578</f>
        <v>6.1.1</v>
      </c>
      <c r="C578" s="68" t="str">
        <f>VLOOKUP(B578,'Itens de Contrato'!B$5:J$873,2,0)</f>
        <v>TUBO DE AÇO CARBONO, GALVANIZADO C/C BS-1387(M) ou NBR-5580(M), ROSCA BSP, Ф 3/4" x 2,65mm x 6,0m, FAB. APOLO, TUPER, CARBINOX</v>
      </c>
      <c r="D578" s="41">
        <v>4</v>
      </c>
      <c r="E578" s="42">
        <f>D578*('Itens de Contrato'!F578+'Itens de Contrato'!G578)</f>
        <v>2078.8432221184617</v>
      </c>
      <c r="F578" s="44">
        <f t="shared" si="16"/>
        <v>4</v>
      </c>
      <c r="G578" s="44">
        <f>SUM('Medição 01'!G578,'Medição 02'!G578,'Medição 03'!G578,'Medição 04'!G578,'Medição 05'!G578,'Medição 06'!G578,'Medição 07'!G578,'Medição 08'!G578,'Medição 09'!G578,'Medição 10'!G578,'Medição 11'!G578,'Medição 12'!G578)</f>
        <v>0</v>
      </c>
      <c r="H578" s="46">
        <f t="shared" si="17"/>
        <v>0</v>
      </c>
      <c r="I578" s="45">
        <f>G578*('Itens de Contrato'!F578+'Itens de Contrato'!G578)</f>
        <v>0</v>
      </c>
    </row>
    <row r="579" spans="1:9" ht="26.4" customHeight="1" x14ac:dyDescent="0.25">
      <c r="A579" s="22" t="str">
        <f>'Itens de Contrato'!A579</f>
        <v>Istalações Incêndio - Tubulações (Prumadas /Distribuição) - FG</v>
      </c>
      <c r="B579" s="22" t="str">
        <f>'Itens de Contrato'!B579</f>
        <v>6.1.2</v>
      </c>
      <c r="C579" s="68" t="str">
        <f>VLOOKUP(B579,'Itens de Contrato'!B$5:J$873,2,0)</f>
        <v>TUBO DE AÇO CARBONO, GALVANIZADO C/C BS-1387(M) ou NBR-5580(M), ROSCA BSP, Ф 1" x 3,25mm x 6,0m, FAB. APOLO, TUPER, CARBINOX</v>
      </c>
      <c r="D579" s="41">
        <v>57</v>
      </c>
      <c r="E579" s="42">
        <f>D579*('Itens de Contrato'!F579+'Itens de Contrato'!G579)</f>
        <v>45634.677436828606</v>
      </c>
      <c r="F579" s="44">
        <f t="shared" si="16"/>
        <v>57</v>
      </c>
      <c r="G579" s="44">
        <f>SUM('Medição 01'!G579,'Medição 02'!G579,'Medição 03'!G579,'Medição 04'!G579,'Medição 05'!G579,'Medição 06'!G579,'Medição 07'!G579,'Medição 08'!G579,'Medição 09'!G579,'Medição 10'!G579,'Medição 11'!G579,'Medição 12'!G579)</f>
        <v>0</v>
      </c>
      <c r="H579" s="46">
        <f t="shared" si="17"/>
        <v>0</v>
      </c>
      <c r="I579" s="45">
        <f>G579*('Itens de Contrato'!F579+'Itens de Contrato'!G579)</f>
        <v>0</v>
      </c>
    </row>
    <row r="580" spans="1:9" ht="26.4" customHeight="1" x14ac:dyDescent="0.25">
      <c r="A580" s="22" t="str">
        <f>'Itens de Contrato'!A580</f>
        <v>Istalações Incêndio - Tubulações (Prumadas /Distribuição) - FG</v>
      </c>
      <c r="B580" s="22" t="str">
        <f>'Itens de Contrato'!B580</f>
        <v>6.1.3</v>
      </c>
      <c r="C580" s="68" t="str">
        <f>VLOOKUP(B580,'Itens de Contrato'!B$5:J$873,2,0)</f>
        <v>TUBO DE AÇO CARBONO, GALVANIZADO C/C BS-1387(M) ou NBR-5580(M), ROSCA BSP, Ф 1.1/4" x 3,25mm x 6,0m, FAB. APOLO, TUPER, CARBINOX</v>
      </c>
      <c r="D580" s="41">
        <v>26</v>
      </c>
      <c r="E580" s="42">
        <f>D580*('Itens de Contrato'!F580+'Itens de Contrato'!G580)</f>
        <v>26784.471985809283</v>
      </c>
      <c r="F580" s="44">
        <f t="shared" si="16"/>
        <v>26</v>
      </c>
      <c r="G580" s="44">
        <f>SUM('Medição 01'!G580,'Medição 02'!G580,'Medição 03'!G580,'Medição 04'!G580,'Medição 05'!G580,'Medição 06'!G580,'Medição 07'!G580,'Medição 08'!G580,'Medição 09'!G580,'Medição 10'!G580,'Medição 11'!G580,'Medição 12'!G580)</f>
        <v>0</v>
      </c>
      <c r="H580" s="46">
        <f t="shared" si="17"/>
        <v>0</v>
      </c>
      <c r="I580" s="45">
        <f>G580*('Itens de Contrato'!F580+'Itens de Contrato'!G580)</f>
        <v>0</v>
      </c>
    </row>
    <row r="581" spans="1:9" ht="26.4" customHeight="1" x14ac:dyDescent="0.25">
      <c r="A581" s="22" t="str">
        <f>'Itens de Contrato'!A581</f>
        <v>Istalações Incêndio - Tubulações (Prumadas /Distribuição) - FG</v>
      </c>
      <c r="B581" s="22" t="str">
        <f>'Itens de Contrato'!B581</f>
        <v>6.1.4</v>
      </c>
      <c r="C581" s="68" t="str">
        <f>VLOOKUP(B581,'Itens de Contrato'!B$5:J$873,2,0)</f>
        <v>TUBO DE AÇO CARBONO, GALVANIZADO C/C BS-1387(M) ou NBR-5580(M), ROSCA BSP, Ф 1.1/2" x 3,25mm x 6,0m, FAB. APOLO, TUPER, CARBINOX</v>
      </c>
      <c r="D581" s="41">
        <v>6</v>
      </c>
      <c r="E581" s="42">
        <f>D581*('Itens de Contrato'!F581+'Itens de Contrato'!G581)</f>
        <v>6679.0020233161295</v>
      </c>
      <c r="F581" s="44">
        <f t="shared" si="16"/>
        <v>6</v>
      </c>
      <c r="G581" s="44">
        <f>SUM('Medição 01'!G581,'Medição 02'!G581,'Medição 03'!G581,'Medição 04'!G581,'Medição 05'!G581,'Medição 06'!G581,'Medição 07'!G581,'Medição 08'!G581,'Medição 09'!G581,'Medição 10'!G581,'Medição 11'!G581,'Medição 12'!G581)</f>
        <v>0</v>
      </c>
      <c r="H581" s="46">
        <f t="shared" si="17"/>
        <v>0</v>
      </c>
      <c r="I581" s="45">
        <f>G581*('Itens de Contrato'!F581+'Itens de Contrato'!G581)</f>
        <v>0</v>
      </c>
    </row>
    <row r="582" spans="1:9" ht="26.4" customHeight="1" x14ac:dyDescent="0.25">
      <c r="A582" s="22" t="str">
        <f>'Itens de Contrato'!A582</f>
        <v>Istalações Incêndio - Tubulações (Prumadas /Distribuição) - FG</v>
      </c>
      <c r="B582" s="22" t="str">
        <f>'Itens de Contrato'!B582</f>
        <v>6.1.5</v>
      </c>
      <c r="C582" s="68" t="str">
        <f>VLOOKUP(B582,'Itens de Contrato'!B$5:J$873,2,0)</f>
        <v>TUBO DE AÇO CARBONO, GALVANIZADO C/C BS-1387(M) ou NBR-5580(M), ROSCA BSP, Ф 2" x 3,65mm x 6,0m, FAB. APOLO, TUPER, CARBINOX</v>
      </c>
      <c r="D582" s="41">
        <v>6</v>
      </c>
      <c r="E582" s="42">
        <f>D582*('Itens de Contrato'!F582+'Itens de Contrato'!G582)</f>
        <v>9250.5058272975402</v>
      </c>
      <c r="F582" s="44">
        <f t="shared" ref="F582:F645" si="18">D582-G582</f>
        <v>6</v>
      </c>
      <c r="G582" s="44">
        <f>SUM('Medição 01'!G582,'Medição 02'!G582,'Medição 03'!G582,'Medição 04'!G582,'Medição 05'!G582,'Medição 06'!G582,'Medição 07'!G582,'Medição 08'!G582,'Medição 09'!G582,'Medição 10'!G582,'Medição 11'!G582,'Medição 12'!G582)</f>
        <v>0</v>
      </c>
      <c r="H582" s="46">
        <f t="shared" ref="H582:H645" si="19">G582/D582</f>
        <v>0</v>
      </c>
      <c r="I582" s="45">
        <f>G582*('Itens de Contrato'!F582+'Itens de Contrato'!G582)</f>
        <v>0</v>
      </c>
    </row>
    <row r="583" spans="1:9" ht="26.4" customHeight="1" x14ac:dyDescent="0.25">
      <c r="A583" s="22" t="str">
        <f>'Itens de Contrato'!A583</f>
        <v>Istalações Incêndio - Tubulações (Prumadas /Distribuição) - FG</v>
      </c>
      <c r="B583" s="22" t="str">
        <f>'Itens de Contrato'!B583</f>
        <v>6.1.6</v>
      </c>
      <c r="C583" s="68" t="str">
        <f>VLOOKUP(B583,'Itens de Contrato'!B$5:J$873,2,0)</f>
        <v>TUBO DE AÇO CARBONO, GALVANIZADO C/C BS-1387(M) ou NBR-5580(M), ROSCA BSP, Ф 2.1/2" x 3,65mm x 6,0m, FAB. APOLO, TUPER, CARBINOX</v>
      </c>
      <c r="D583" s="41">
        <v>16</v>
      </c>
      <c r="E583" s="42">
        <f>D583*('Itens de Contrato'!F583+'Itens de Contrato'!G583)</f>
        <v>30507.286962380233</v>
      </c>
      <c r="F583" s="44">
        <f t="shared" si="18"/>
        <v>16</v>
      </c>
      <c r="G583" s="44">
        <f>SUM('Medição 01'!G583,'Medição 02'!G583,'Medição 03'!G583,'Medição 04'!G583,'Medição 05'!G583,'Medição 06'!G583,'Medição 07'!G583,'Medição 08'!G583,'Medição 09'!G583,'Medição 10'!G583,'Medição 11'!G583,'Medição 12'!G583)</f>
        <v>0</v>
      </c>
      <c r="H583" s="46">
        <f t="shared" si="19"/>
        <v>0</v>
      </c>
      <c r="I583" s="45">
        <f>G583*('Itens de Contrato'!F583+'Itens de Contrato'!G583)</f>
        <v>0</v>
      </c>
    </row>
    <row r="584" spans="1:9" ht="26.4" customHeight="1" x14ac:dyDescent="0.25">
      <c r="A584" s="22" t="str">
        <f>'Itens de Contrato'!A584</f>
        <v>Istalações Incêndio - Tubulações (Prumadas /Distribuição) - FG</v>
      </c>
      <c r="B584" s="22" t="str">
        <f>'Itens de Contrato'!B584</f>
        <v>6.1.7</v>
      </c>
      <c r="C584" s="68" t="str">
        <f>VLOOKUP(B584,'Itens de Contrato'!B$5:J$873,2,0)</f>
        <v>TUBO DE AÇO CARBONO, GALVANIZADO C/C BS-1387(M) ou NBR-5580(M), ROSCA BSP, Ф 3" x 4,05mm x 6,0m, FAB. APOLO, TUPER, CARBINOX</v>
      </c>
      <c r="D584" s="41">
        <v>4</v>
      </c>
      <c r="E584" s="42">
        <f>D584*('Itens de Contrato'!F584+'Itens de Contrato'!G584)</f>
        <v>8869.9024736405117</v>
      </c>
      <c r="F584" s="44">
        <f t="shared" si="18"/>
        <v>4</v>
      </c>
      <c r="G584" s="44">
        <f>SUM('Medição 01'!G584,'Medição 02'!G584,'Medição 03'!G584,'Medição 04'!G584,'Medição 05'!G584,'Medição 06'!G584,'Medição 07'!G584,'Medição 08'!G584,'Medição 09'!G584,'Medição 10'!G584,'Medição 11'!G584,'Medição 12'!G584)</f>
        <v>0</v>
      </c>
      <c r="H584" s="46">
        <f t="shared" si="19"/>
        <v>0</v>
      </c>
      <c r="I584" s="45">
        <f>G584*('Itens de Contrato'!F584+'Itens de Contrato'!G584)</f>
        <v>0</v>
      </c>
    </row>
    <row r="585" spans="1:9" ht="26.4" customHeight="1" x14ac:dyDescent="0.25">
      <c r="A585" s="22" t="str">
        <f>'Itens de Contrato'!A585</f>
        <v>Istalações Incêndio - Tubulações (Prumadas /Distribuição) - FG</v>
      </c>
      <c r="B585" s="22" t="str">
        <f>'Itens de Contrato'!B585</f>
        <v>6.1.8</v>
      </c>
      <c r="C585" s="68" t="str">
        <f>VLOOKUP(B585,'Itens de Contrato'!B$5:J$873,2,0)</f>
        <v>TUBO DE AÇO CARBONO, GALVANIZADO C/C BS-1387(M) ou NBR-5580(M), ROSCA BSP, Ф 4" x 4,50mm x 6,0m, FAB. APOLO, TUPER, CARBINOX</v>
      </c>
      <c r="D585" s="41">
        <v>17</v>
      </c>
      <c r="E585" s="42">
        <f>D585*('Itens de Contrato'!F585+'Itens de Contrato'!G585)</f>
        <v>62213.753933239452</v>
      </c>
      <c r="F585" s="44">
        <f t="shared" si="18"/>
        <v>17</v>
      </c>
      <c r="G585" s="44">
        <f>SUM('Medição 01'!G585,'Medição 02'!G585,'Medição 03'!G585,'Medição 04'!G585,'Medição 05'!G585,'Medição 06'!G585,'Medição 07'!G585,'Medição 08'!G585,'Medição 09'!G585,'Medição 10'!G585,'Medição 11'!G585,'Medição 12'!G585)</f>
        <v>0</v>
      </c>
      <c r="H585" s="46">
        <f t="shared" si="19"/>
        <v>0</v>
      </c>
      <c r="I585" s="45">
        <f>G585*('Itens de Contrato'!F585+'Itens de Contrato'!G585)</f>
        <v>0</v>
      </c>
    </row>
    <row r="586" spans="1:9" x14ac:dyDescent="0.25">
      <c r="A586" s="22" t="str">
        <f>'Itens de Contrato'!A586</f>
        <v>Istalações Incêndio - Tubulações (Prumadas /Distribuição) - FG</v>
      </c>
      <c r="B586" s="22" t="str">
        <f>'Itens de Contrato'!B586</f>
        <v>6.1.9</v>
      </c>
      <c r="C586" s="68" t="str">
        <f>VLOOKUP(B586,'Itens de Contrato'!B$5:J$873,2,0)</f>
        <v>BUJÃO EM FERRO GALVANIZADO Ф 1/2", FAB. TUPY</v>
      </c>
      <c r="D586" s="41">
        <v>206</v>
      </c>
      <c r="E586" s="42">
        <f>D586*('Itens de Contrato'!F586+'Itens de Contrato'!G586)</f>
        <v>1134.0415050006911</v>
      </c>
      <c r="F586" s="44">
        <f t="shared" si="18"/>
        <v>206</v>
      </c>
      <c r="G586" s="44">
        <f>SUM('Medição 01'!G586,'Medição 02'!G586,'Medição 03'!G586,'Medição 04'!G586,'Medição 05'!G586,'Medição 06'!G586,'Medição 07'!G586,'Medição 08'!G586,'Medição 09'!G586,'Medição 10'!G586,'Medição 11'!G586,'Medição 12'!G586)</f>
        <v>0</v>
      </c>
      <c r="H586" s="46">
        <f t="shared" si="19"/>
        <v>0</v>
      </c>
      <c r="I586" s="45">
        <f>G586*('Itens de Contrato'!F586+'Itens de Contrato'!G586)</f>
        <v>0</v>
      </c>
    </row>
    <row r="587" spans="1:9" x14ac:dyDescent="0.25">
      <c r="A587" s="22" t="str">
        <f>'Itens de Contrato'!A587</f>
        <v>Istalações Incêndio - Tubulações (Prumadas /Distribuição) - FG</v>
      </c>
      <c r="B587" s="22" t="str">
        <f>'Itens de Contrato'!B587</f>
        <v>6.1.10</v>
      </c>
      <c r="C587" s="68" t="str">
        <f>VLOOKUP(B587,'Itens de Contrato'!B$5:J$873,2,0)</f>
        <v>LUVA DE REDUCAO GALVANIZADO Ф 3/4" X 1/2", FAB. TUPY</v>
      </c>
      <c r="D587" s="41">
        <v>193</v>
      </c>
      <c r="E587" s="42">
        <f>D587*('Itens de Contrato'!F587+'Itens de Contrato'!G587)</f>
        <v>3505.6307427513843</v>
      </c>
      <c r="F587" s="44">
        <f t="shared" si="18"/>
        <v>193</v>
      </c>
      <c r="G587" s="44">
        <f>SUM('Medição 01'!G587,'Medição 02'!G587,'Medição 03'!G587,'Medição 04'!G587,'Medição 05'!G587,'Medição 06'!G587,'Medição 07'!G587,'Medição 08'!G587,'Medição 09'!G587,'Medição 10'!G587,'Medição 11'!G587,'Medição 12'!G587)</f>
        <v>0</v>
      </c>
      <c r="H587" s="46">
        <f t="shared" si="19"/>
        <v>0</v>
      </c>
      <c r="I587" s="45">
        <f>G587*('Itens de Contrato'!F587+'Itens de Contrato'!G587)</f>
        <v>0</v>
      </c>
    </row>
    <row r="588" spans="1:9" x14ac:dyDescent="0.25">
      <c r="A588" s="22" t="str">
        <f>'Itens de Contrato'!A588</f>
        <v>Istalações Incêndio - Tubulações (Prumadas /Distribuição) - FG</v>
      </c>
      <c r="B588" s="22" t="str">
        <f>'Itens de Contrato'!B588</f>
        <v>6.1.11</v>
      </c>
      <c r="C588" s="68" t="str">
        <f>VLOOKUP(B588,'Itens de Contrato'!B$5:J$873,2,0)</f>
        <v>LUVA SIMPLES FERRO MALEÁVEL GALVANIZADO Ф 3/4", FAB. TUPY</v>
      </c>
      <c r="D588" s="41">
        <v>3</v>
      </c>
      <c r="E588" s="42">
        <f>D588*('Itens de Contrato'!F588+'Itens de Contrato'!G588)</f>
        <v>50.524239675157688</v>
      </c>
      <c r="F588" s="44">
        <f t="shared" si="18"/>
        <v>3</v>
      </c>
      <c r="G588" s="44">
        <f>SUM('Medição 01'!G588,'Medição 02'!G588,'Medição 03'!G588,'Medição 04'!G588,'Medição 05'!G588,'Medição 06'!G588,'Medição 07'!G588,'Medição 08'!G588,'Medição 09'!G588,'Medição 10'!G588,'Medição 11'!G588,'Medição 12'!G588)</f>
        <v>0</v>
      </c>
      <c r="H588" s="46">
        <f t="shared" si="19"/>
        <v>0</v>
      </c>
      <c r="I588" s="45">
        <f>G588*('Itens de Contrato'!F588+'Itens de Contrato'!G588)</f>
        <v>0</v>
      </c>
    </row>
    <row r="589" spans="1:9" x14ac:dyDescent="0.25">
      <c r="A589" s="22" t="str">
        <f>'Itens de Contrato'!A589</f>
        <v>Istalações Incêndio - Tubulações (Prumadas /Distribuição) - FG</v>
      </c>
      <c r="B589" s="22" t="str">
        <f>'Itens de Contrato'!B589</f>
        <v>6.1.12</v>
      </c>
      <c r="C589" s="68" t="str">
        <f>VLOOKUP(B589,'Itens de Contrato'!B$5:J$873,2,0)</f>
        <v>LUVA SIMPLES FERRO MALEÁVEL GALVANIZADO Ф 1", FAB. TUPY</v>
      </c>
      <c r="D589" s="41">
        <v>37</v>
      </c>
      <c r="E589" s="42">
        <f>D589*('Itens de Contrato'!F589+'Itens de Contrato'!G589)</f>
        <v>938.59301079871057</v>
      </c>
      <c r="F589" s="44">
        <f t="shared" si="18"/>
        <v>37</v>
      </c>
      <c r="G589" s="44">
        <f>SUM('Medição 01'!G589,'Medição 02'!G589,'Medição 03'!G589,'Medição 04'!G589,'Medição 05'!G589,'Medição 06'!G589,'Medição 07'!G589,'Medição 08'!G589,'Medição 09'!G589,'Medição 10'!G589,'Medição 11'!G589,'Medição 12'!G589)</f>
        <v>0</v>
      </c>
      <c r="H589" s="46">
        <f t="shared" si="19"/>
        <v>0</v>
      </c>
      <c r="I589" s="45">
        <f>G589*('Itens de Contrato'!F589+'Itens de Contrato'!G589)</f>
        <v>0</v>
      </c>
    </row>
    <row r="590" spans="1:9" x14ac:dyDescent="0.25">
      <c r="A590" s="22" t="str">
        <f>'Itens de Contrato'!A590</f>
        <v>Istalações Incêndio - Tubulações (Prumadas /Distribuição) - FG</v>
      </c>
      <c r="B590" s="22" t="str">
        <f>'Itens de Contrato'!B590</f>
        <v>6.1.13</v>
      </c>
      <c r="C590" s="68" t="str">
        <f>VLOOKUP(B590,'Itens de Contrato'!B$5:J$873,2,0)</f>
        <v>LUVA SIMPLES FERRO MALEÁVEL GALVANIZADO Ф 1.1/4", FAB. TUPY</v>
      </c>
      <c r="D590" s="41">
        <v>17</v>
      </c>
      <c r="E590" s="42">
        <f>D590*('Itens de Contrato'!F590+'Itens de Contrato'!G590)</f>
        <v>603.02785228953849</v>
      </c>
      <c r="F590" s="44">
        <f t="shared" si="18"/>
        <v>17</v>
      </c>
      <c r="G590" s="44">
        <f>SUM('Medição 01'!G590,'Medição 02'!G590,'Medição 03'!G590,'Medição 04'!G590,'Medição 05'!G590,'Medição 06'!G590,'Medição 07'!G590,'Medição 08'!G590,'Medição 09'!G590,'Medição 10'!G590,'Medição 11'!G590,'Medição 12'!G590)</f>
        <v>0</v>
      </c>
      <c r="H590" s="46">
        <f t="shared" si="19"/>
        <v>0</v>
      </c>
      <c r="I590" s="45">
        <f>G590*('Itens de Contrato'!F590+'Itens de Contrato'!G590)</f>
        <v>0</v>
      </c>
    </row>
    <row r="591" spans="1:9" x14ac:dyDescent="0.25">
      <c r="A591" s="22" t="str">
        <f>'Itens de Contrato'!A591</f>
        <v>Istalações Incêndio - Tubulações (Prumadas /Distribuição) - FG</v>
      </c>
      <c r="B591" s="22" t="str">
        <f>'Itens de Contrato'!B591</f>
        <v>6.1.14</v>
      </c>
      <c r="C591" s="68" t="str">
        <f>VLOOKUP(B591,'Itens de Contrato'!B$5:J$873,2,0)</f>
        <v>LUVA SIMPLES FERRO MALEÁVEL GALVANIZADO Ф 1.1/2", FAB. TUPY</v>
      </c>
      <c r="D591" s="41">
        <v>4</v>
      </c>
      <c r="E591" s="42">
        <f>D591*('Itens de Contrato'!F591+'Itens de Contrato'!G591)</f>
        <v>196.20246407186244</v>
      </c>
      <c r="F591" s="44">
        <f t="shared" si="18"/>
        <v>4</v>
      </c>
      <c r="G591" s="44">
        <f>SUM('Medição 01'!G591,'Medição 02'!G591,'Medição 03'!G591,'Medição 04'!G591,'Medição 05'!G591,'Medição 06'!G591,'Medição 07'!G591,'Medição 08'!G591,'Medição 09'!G591,'Medição 10'!G591,'Medição 11'!G591,'Medição 12'!G591)</f>
        <v>0</v>
      </c>
      <c r="H591" s="46">
        <f t="shared" si="19"/>
        <v>0</v>
      </c>
      <c r="I591" s="45">
        <f>G591*('Itens de Contrato'!F591+'Itens de Contrato'!G591)</f>
        <v>0</v>
      </c>
    </row>
    <row r="592" spans="1:9" x14ac:dyDescent="0.25">
      <c r="A592" s="22" t="str">
        <f>'Itens de Contrato'!A592</f>
        <v>Istalações Incêndio - Tubulações (Prumadas /Distribuição) - FG</v>
      </c>
      <c r="B592" s="22" t="str">
        <f>'Itens de Contrato'!B592</f>
        <v>6.1.15</v>
      </c>
      <c r="C592" s="68" t="str">
        <f>VLOOKUP(B592,'Itens de Contrato'!B$5:J$873,2,0)</f>
        <v>LUVA SIMPLES FERRO MALEÁVEL GALVANIZADO Ф 2", FAB. TUPY</v>
      </c>
      <c r="D592" s="41">
        <v>4</v>
      </c>
      <c r="E592" s="42">
        <f>D592*('Itens de Contrato'!F592+'Itens de Contrato'!G592)</f>
        <v>295.98783743029878</v>
      </c>
      <c r="F592" s="44">
        <f t="shared" si="18"/>
        <v>4</v>
      </c>
      <c r="G592" s="44">
        <f>SUM('Medição 01'!G592,'Medição 02'!G592,'Medição 03'!G592,'Medição 04'!G592,'Medição 05'!G592,'Medição 06'!G592,'Medição 07'!G592,'Medição 08'!G592,'Medição 09'!G592,'Medição 10'!G592,'Medição 11'!G592,'Medição 12'!G592)</f>
        <v>0</v>
      </c>
      <c r="H592" s="46">
        <f t="shared" si="19"/>
        <v>0</v>
      </c>
      <c r="I592" s="45">
        <f>G592*('Itens de Contrato'!F592+'Itens de Contrato'!G592)</f>
        <v>0</v>
      </c>
    </row>
    <row r="593" spans="1:9" x14ac:dyDescent="0.25">
      <c r="A593" s="22" t="str">
        <f>'Itens de Contrato'!A593</f>
        <v>Istalações Incêndio - Tubulações (Prumadas /Distribuição) - FG</v>
      </c>
      <c r="B593" s="22" t="str">
        <f>'Itens de Contrato'!B593</f>
        <v>6.1.16</v>
      </c>
      <c r="C593" s="68" t="str">
        <f>VLOOKUP(B593,'Itens de Contrato'!B$5:J$873,2,0)</f>
        <v>LUVA SIMPLES FERRO MALEÁVEL GALVANIZADO Ф 2.1/2", FAB. TUPY</v>
      </c>
      <c r="D593" s="41">
        <v>11</v>
      </c>
      <c r="E593" s="42">
        <f>D593*('Itens de Contrato'!F593+'Itens de Contrato'!G593)</f>
        <v>1337.4491269734874</v>
      </c>
      <c r="F593" s="44">
        <f t="shared" si="18"/>
        <v>11</v>
      </c>
      <c r="G593" s="44">
        <f>SUM('Medição 01'!G593,'Medição 02'!G593,'Medição 03'!G593,'Medição 04'!G593,'Medição 05'!G593,'Medição 06'!G593,'Medição 07'!G593,'Medição 08'!G593,'Medição 09'!G593,'Medição 10'!G593,'Medição 11'!G593,'Medição 12'!G593)</f>
        <v>0</v>
      </c>
      <c r="H593" s="46">
        <f t="shared" si="19"/>
        <v>0</v>
      </c>
      <c r="I593" s="45">
        <f>G593*('Itens de Contrato'!F593+'Itens de Contrato'!G593)</f>
        <v>0</v>
      </c>
    </row>
    <row r="594" spans="1:9" x14ac:dyDescent="0.25">
      <c r="A594" s="22" t="str">
        <f>'Itens de Contrato'!A594</f>
        <v>Istalações Incêndio - Tubulações (Prumadas /Distribuição) - FG</v>
      </c>
      <c r="B594" s="22" t="str">
        <f>'Itens de Contrato'!B594</f>
        <v>6.1.17</v>
      </c>
      <c r="C594" s="68" t="str">
        <f>VLOOKUP(B594,'Itens de Contrato'!B$5:J$873,2,0)</f>
        <v>LUVA SIMPLES FERRO MALEÁVEL GALVANIZADO Ф 3", FAB. TUPY</v>
      </c>
      <c r="D594" s="41">
        <v>3</v>
      </c>
      <c r="E594" s="42">
        <f>D594*('Itens de Contrato'!F594+'Itens de Contrato'!G594)</f>
        <v>627.44790146586445</v>
      </c>
      <c r="F594" s="44">
        <f t="shared" si="18"/>
        <v>3</v>
      </c>
      <c r="G594" s="44">
        <f>SUM('Medição 01'!G594,'Medição 02'!G594,'Medição 03'!G594,'Medição 04'!G594,'Medição 05'!G594,'Medição 06'!G594,'Medição 07'!G594,'Medição 08'!G594,'Medição 09'!G594,'Medição 10'!G594,'Medição 11'!G594,'Medição 12'!G594)</f>
        <v>0</v>
      </c>
      <c r="H594" s="46">
        <f t="shared" si="19"/>
        <v>0</v>
      </c>
      <c r="I594" s="45">
        <f>G594*('Itens de Contrato'!F594+'Itens de Contrato'!G594)</f>
        <v>0</v>
      </c>
    </row>
    <row r="595" spans="1:9" x14ac:dyDescent="0.25">
      <c r="A595" s="22" t="str">
        <f>'Itens de Contrato'!A595</f>
        <v>Istalações Incêndio - Tubulações (Prumadas /Distribuição) - FG</v>
      </c>
      <c r="B595" s="22" t="str">
        <f>'Itens de Contrato'!B595</f>
        <v>6.1.18</v>
      </c>
      <c r="C595" s="68" t="str">
        <f>VLOOKUP(B595,'Itens de Contrato'!B$5:J$873,2,0)</f>
        <v>LUVA SIMPLES FERRO MALEÁVEL GALVANIZADO Ф 4", FAB. TUPY</v>
      </c>
      <c r="D595" s="41">
        <v>11</v>
      </c>
      <c r="E595" s="42">
        <f>D595*('Itens de Contrato'!F595+'Itens de Contrato'!G595)</f>
        <v>3433.0168270943091</v>
      </c>
      <c r="F595" s="44">
        <f t="shared" si="18"/>
        <v>11</v>
      </c>
      <c r="G595" s="44">
        <f>SUM('Medição 01'!G595,'Medição 02'!G595,'Medição 03'!G595,'Medição 04'!G595,'Medição 05'!G595,'Medição 06'!G595,'Medição 07'!G595,'Medição 08'!G595,'Medição 09'!G595,'Medição 10'!G595,'Medição 11'!G595,'Medição 12'!G595)</f>
        <v>0</v>
      </c>
      <c r="H595" s="46">
        <f t="shared" si="19"/>
        <v>0</v>
      </c>
      <c r="I595" s="45">
        <f>G595*('Itens de Contrato'!F595+'Itens de Contrato'!G595)</f>
        <v>0</v>
      </c>
    </row>
    <row r="596" spans="1:9" x14ac:dyDescent="0.25">
      <c r="A596" s="22" t="str">
        <f>'Itens de Contrato'!A596</f>
        <v>Istalações Incêndio - Tubulações (Prumadas /Distribuição) - FG</v>
      </c>
      <c r="B596" s="22" t="str">
        <f>'Itens de Contrato'!B596</f>
        <v>6.1.19</v>
      </c>
      <c r="C596" s="68" t="str">
        <f>VLOOKUP(B596,'Itens de Contrato'!B$5:J$873,2,0)</f>
        <v>COTOVELO 90o FERRO MALEÁVEL GALVANIZADO Ф 3/4", FAB. TUPY</v>
      </c>
      <c r="D596" s="41">
        <v>45</v>
      </c>
      <c r="E596" s="42">
        <f>D596*('Itens de Contrato'!F596+'Itens de Contrato'!G596)</f>
        <v>910.29701046756213</v>
      </c>
      <c r="F596" s="44">
        <f t="shared" si="18"/>
        <v>45</v>
      </c>
      <c r="G596" s="44">
        <f>SUM('Medição 01'!G596,'Medição 02'!G596,'Medição 03'!G596,'Medição 04'!G596,'Medição 05'!G596,'Medição 06'!G596,'Medição 07'!G596,'Medição 08'!G596,'Medição 09'!G596,'Medição 10'!G596,'Medição 11'!G596,'Medição 12'!G596)</f>
        <v>0</v>
      </c>
      <c r="H596" s="46">
        <f t="shared" si="19"/>
        <v>0</v>
      </c>
      <c r="I596" s="45">
        <f>G596*('Itens de Contrato'!F596+'Itens de Contrato'!G596)</f>
        <v>0</v>
      </c>
    </row>
    <row r="597" spans="1:9" x14ac:dyDescent="0.25">
      <c r="A597" s="22" t="str">
        <f>'Itens de Contrato'!A597</f>
        <v>Istalações Incêndio - Tubulações (Prumadas /Distribuição) - FG</v>
      </c>
      <c r="B597" s="22" t="str">
        <f>'Itens de Contrato'!B597</f>
        <v>6.1.20</v>
      </c>
      <c r="C597" s="68" t="str">
        <f>VLOOKUP(B597,'Itens de Contrato'!B$5:J$873,2,0)</f>
        <v>COTOVELO 90o FERRO MALEÁVEL GALVANIZADO Ф 1", FAB. TUPY</v>
      </c>
      <c r="D597" s="41">
        <v>78</v>
      </c>
      <c r="E597" s="42">
        <f>D597*('Itens de Contrato'!F597+'Itens de Contrato'!G597)</f>
        <v>2252.019634380963</v>
      </c>
      <c r="F597" s="44">
        <f t="shared" si="18"/>
        <v>78</v>
      </c>
      <c r="G597" s="44">
        <f>SUM('Medição 01'!G597,'Medição 02'!G597,'Medição 03'!G597,'Medição 04'!G597,'Medição 05'!G597,'Medição 06'!G597,'Medição 07'!G597,'Medição 08'!G597,'Medição 09'!G597,'Medição 10'!G597,'Medição 11'!G597,'Medição 12'!G597)</f>
        <v>0</v>
      </c>
      <c r="H597" s="46">
        <f t="shared" si="19"/>
        <v>0</v>
      </c>
      <c r="I597" s="45">
        <f>G597*('Itens de Contrato'!F597+'Itens de Contrato'!G597)</f>
        <v>0</v>
      </c>
    </row>
    <row r="598" spans="1:9" x14ac:dyDescent="0.25">
      <c r="A598" s="22" t="str">
        <f>'Itens de Contrato'!A598</f>
        <v>Istalações Incêndio - Tubulações (Prumadas /Distribuição) - FG</v>
      </c>
      <c r="B598" s="22" t="str">
        <f>'Itens de Contrato'!B598</f>
        <v>6.1.21</v>
      </c>
      <c r="C598" s="68" t="str">
        <f>VLOOKUP(B598,'Itens de Contrato'!B$5:J$873,2,0)</f>
        <v>COTOVELO 90o FERRO MALEÁVEL GALVANIZADO Ф 1.1/4", FAB. TUPY</v>
      </c>
      <c r="D598" s="41">
        <v>4</v>
      </c>
      <c r="E598" s="42">
        <f>D598*('Itens de Contrato'!F598+'Itens de Contrato'!G598)</f>
        <v>183.17437800754573</v>
      </c>
      <c r="F598" s="44">
        <f t="shared" si="18"/>
        <v>4</v>
      </c>
      <c r="G598" s="44">
        <f>SUM('Medição 01'!G598,'Medição 02'!G598,'Medição 03'!G598,'Medição 04'!G598,'Medição 05'!G598,'Medição 06'!G598,'Medição 07'!G598,'Medição 08'!G598,'Medição 09'!G598,'Medição 10'!G598,'Medição 11'!G598,'Medição 12'!G598)</f>
        <v>0</v>
      </c>
      <c r="H598" s="46">
        <f t="shared" si="19"/>
        <v>0</v>
      </c>
      <c r="I598" s="45">
        <f>G598*('Itens de Contrato'!F598+'Itens de Contrato'!G598)</f>
        <v>0</v>
      </c>
    </row>
    <row r="599" spans="1:9" x14ac:dyDescent="0.25">
      <c r="A599" s="22" t="str">
        <f>'Itens de Contrato'!A599</f>
        <v>Istalações Incêndio - Tubulações (Prumadas /Distribuição) - FG</v>
      </c>
      <c r="B599" s="22" t="str">
        <f>'Itens de Contrato'!B599</f>
        <v>6.1.22</v>
      </c>
      <c r="C599" s="68" t="str">
        <f>VLOOKUP(B599,'Itens de Contrato'!B$5:J$873,2,0)</f>
        <v>COTOVELO 90o FERRO MALEÁVEL GALVANIZADO Ф 2", FAB. TUPY</v>
      </c>
      <c r="D599" s="41">
        <v>5</v>
      </c>
      <c r="E599" s="42">
        <f>D599*('Itens de Contrato'!F599+'Itens de Contrato'!G599)</f>
        <v>528.70891712121329</v>
      </c>
      <c r="F599" s="44">
        <f t="shared" si="18"/>
        <v>5</v>
      </c>
      <c r="G599" s="44">
        <f>SUM('Medição 01'!G599,'Medição 02'!G599,'Medição 03'!G599,'Medição 04'!G599,'Medição 05'!G599,'Medição 06'!G599,'Medição 07'!G599,'Medição 08'!G599,'Medição 09'!G599,'Medição 10'!G599,'Medição 11'!G599,'Medição 12'!G599)</f>
        <v>0</v>
      </c>
      <c r="H599" s="46">
        <f t="shared" si="19"/>
        <v>0</v>
      </c>
      <c r="I599" s="45">
        <f>G599*('Itens de Contrato'!F599+'Itens de Contrato'!G599)</f>
        <v>0</v>
      </c>
    </row>
    <row r="600" spans="1:9" x14ac:dyDescent="0.25">
      <c r="A600" s="22" t="str">
        <f>'Itens de Contrato'!A600</f>
        <v>Istalações Incêndio - Tubulações (Prumadas /Distribuição) - FG</v>
      </c>
      <c r="B600" s="22" t="str">
        <f>'Itens de Contrato'!B600</f>
        <v>6.1.23</v>
      </c>
      <c r="C600" s="68" t="str">
        <f>VLOOKUP(B600,'Itens de Contrato'!B$5:J$873,2,0)</f>
        <v>COTOVELO 90o FERRO MALEÁVEL GALVANIZADO Ф 2.1/2", FAB. TUPY</v>
      </c>
      <c r="D600" s="41">
        <v>7</v>
      </c>
      <c r="E600" s="42">
        <f>D600*('Itens de Contrato'!F600+'Itens de Contrato'!G600)</f>
        <v>1221.3958429986246</v>
      </c>
      <c r="F600" s="44">
        <f t="shared" si="18"/>
        <v>7</v>
      </c>
      <c r="G600" s="44">
        <f>SUM('Medição 01'!G600,'Medição 02'!G600,'Medição 03'!G600,'Medição 04'!G600,'Medição 05'!G600,'Medição 06'!G600,'Medição 07'!G600,'Medição 08'!G600,'Medição 09'!G600,'Medição 10'!G600,'Medição 11'!G600,'Medição 12'!G600)</f>
        <v>0</v>
      </c>
      <c r="H600" s="46">
        <f t="shared" si="19"/>
        <v>0</v>
      </c>
      <c r="I600" s="45">
        <f>G600*('Itens de Contrato'!F600+'Itens de Contrato'!G600)</f>
        <v>0</v>
      </c>
    </row>
    <row r="601" spans="1:9" x14ac:dyDescent="0.25">
      <c r="A601" s="22" t="str">
        <f>'Itens de Contrato'!A601</f>
        <v>Istalações Incêndio - Tubulações (Prumadas /Distribuição) - FG</v>
      </c>
      <c r="B601" s="22" t="str">
        <f>'Itens de Contrato'!B601</f>
        <v>6.1.24</v>
      </c>
      <c r="C601" s="68" t="str">
        <f>VLOOKUP(B601,'Itens de Contrato'!B$5:J$873,2,0)</f>
        <v>COTOVELO 90o FERRO MALEÁVEL GALVANIZADO Ф 3", FAB. TUPY</v>
      </c>
      <c r="D601" s="41">
        <v>2</v>
      </c>
      <c r="E601" s="42">
        <f>D601*('Itens de Contrato'!F601+'Itens de Contrato'!G601)</f>
        <v>552.04967716756903</v>
      </c>
      <c r="F601" s="44">
        <f t="shared" si="18"/>
        <v>2</v>
      </c>
      <c r="G601" s="44">
        <f>SUM('Medição 01'!G601,'Medição 02'!G601,'Medição 03'!G601,'Medição 04'!G601,'Medição 05'!G601,'Medição 06'!G601,'Medição 07'!G601,'Medição 08'!G601,'Medição 09'!G601,'Medição 10'!G601,'Medição 11'!G601,'Medição 12'!G601)</f>
        <v>0</v>
      </c>
      <c r="H601" s="46">
        <f t="shared" si="19"/>
        <v>0</v>
      </c>
      <c r="I601" s="45">
        <f>G601*('Itens de Contrato'!F601+'Itens de Contrato'!G601)</f>
        <v>0</v>
      </c>
    </row>
    <row r="602" spans="1:9" x14ac:dyDescent="0.25">
      <c r="A602" s="22" t="str">
        <f>'Itens de Contrato'!A602</f>
        <v>Istalações Incêndio - Tubulações (Prumadas /Distribuição) - FG</v>
      </c>
      <c r="B602" s="22" t="str">
        <f>'Itens de Contrato'!B602</f>
        <v>6.1.25</v>
      </c>
      <c r="C602" s="68" t="str">
        <f>VLOOKUP(B602,'Itens de Contrato'!B$5:J$873,2,0)</f>
        <v>COTOVELO 90o FERRO MALEÁVEL GALVANIZADO Ф 4", FAB. TUPY</v>
      </c>
      <c r="D602" s="41">
        <v>26</v>
      </c>
      <c r="E602" s="42">
        <f>D602*('Itens de Contrato'!F602+'Itens de Contrato'!G602)</f>
        <v>12834.207540466628</v>
      </c>
      <c r="F602" s="44">
        <f t="shared" si="18"/>
        <v>26</v>
      </c>
      <c r="G602" s="44">
        <f>SUM('Medição 01'!G602,'Medição 02'!G602,'Medição 03'!G602,'Medição 04'!G602,'Medição 05'!G602,'Medição 06'!G602,'Medição 07'!G602,'Medição 08'!G602,'Medição 09'!G602,'Medição 10'!G602,'Medição 11'!G602,'Medição 12'!G602)</f>
        <v>0</v>
      </c>
      <c r="H602" s="46">
        <f t="shared" si="19"/>
        <v>0</v>
      </c>
      <c r="I602" s="45">
        <f>G602*('Itens de Contrato'!F602+'Itens de Contrato'!G602)</f>
        <v>0</v>
      </c>
    </row>
    <row r="603" spans="1:9" x14ac:dyDescent="0.25">
      <c r="A603" s="22" t="str">
        <f>'Itens de Contrato'!A603</f>
        <v>Istalações Incêndio - Tubulações (Prumadas /Distribuição) - FG</v>
      </c>
      <c r="B603" s="22" t="str">
        <f>'Itens de Contrato'!B603</f>
        <v>6.1.26</v>
      </c>
      <c r="C603" s="68" t="str">
        <f>VLOOKUP(B603,'Itens de Contrato'!B$5:J$873,2,0)</f>
        <v>COTOVELO 45o FERRO MALEÁVEL GALVANIZADO Ф 1", FAB. TUPY</v>
      </c>
      <c r="D603" s="41">
        <v>1</v>
      </c>
      <c r="E603" s="42">
        <f>D603*('Itens de Contrato'!F603+'Itens de Contrato'!G603)</f>
        <v>38.731002068181894</v>
      </c>
      <c r="F603" s="44">
        <f t="shared" si="18"/>
        <v>1</v>
      </c>
      <c r="G603" s="44">
        <f>SUM('Medição 01'!G603,'Medição 02'!G603,'Medição 03'!G603,'Medição 04'!G603,'Medição 05'!G603,'Medição 06'!G603,'Medição 07'!G603,'Medição 08'!G603,'Medição 09'!G603,'Medição 10'!G603,'Medição 11'!G603,'Medição 12'!G603)</f>
        <v>0</v>
      </c>
      <c r="H603" s="46">
        <f t="shared" si="19"/>
        <v>0</v>
      </c>
      <c r="I603" s="45">
        <f>G603*('Itens de Contrato'!F603+'Itens de Contrato'!G603)</f>
        <v>0</v>
      </c>
    </row>
    <row r="604" spans="1:9" x14ac:dyDescent="0.25">
      <c r="A604" s="22" t="str">
        <f>'Itens de Contrato'!A604</f>
        <v>Istalações Incêndio - Tubulações (Prumadas /Distribuição) - FG</v>
      </c>
      <c r="B604" s="22" t="str">
        <f>'Itens de Contrato'!B604</f>
        <v>6.1.27</v>
      </c>
      <c r="C604" s="68" t="str">
        <f>VLOOKUP(B604,'Itens de Contrato'!B$5:J$873,2,0)</f>
        <v>COTOVELO 45o FERRO MALEÁVEL GALVANIZADO Ф 2.1/2", FAB. TUPY</v>
      </c>
      <c r="D604" s="41">
        <v>1</v>
      </c>
      <c r="E604" s="42">
        <f>D604*('Itens de Contrato'!F604+'Itens de Contrato'!G604)</f>
        <v>185.69084324896733</v>
      </c>
      <c r="F604" s="44">
        <f t="shared" si="18"/>
        <v>1</v>
      </c>
      <c r="G604" s="44">
        <f>SUM('Medição 01'!G604,'Medição 02'!G604,'Medição 03'!G604,'Medição 04'!G604,'Medição 05'!G604,'Medição 06'!G604,'Medição 07'!G604,'Medição 08'!G604,'Medição 09'!G604,'Medição 10'!G604,'Medição 11'!G604,'Medição 12'!G604)</f>
        <v>0</v>
      </c>
      <c r="H604" s="46">
        <f t="shared" si="19"/>
        <v>0</v>
      </c>
      <c r="I604" s="45">
        <f>G604*('Itens de Contrato'!F604+'Itens de Contrato'!G604)</f>
        <v>0</v>
      </c>
    </row>
    <row r="605" spans="1:9" x14ac:dyDescent="0.25">
      <c r="A605" s="22" t="str">
        <f>'Itens de Contrato'!A605</f>
        <v>Istalações Incêndio - Tubulações (Prumadas /Distribuição) - FG</v>
      </c>
      <c r="B605" s="22" t="str">
        <f>'Itens de Contrato'!B605</f>
        <v>6.1.28</v>
      </c>
      <c r="C605" s="68" t="str">
        <f>VLOOKUP(B605,'Itens de Contrato'!B$5:J$873,2,0)</f>
        <v>COTOVELO 45o FERRO MALEÁVEL GALVANIZADO Ф 4", FAB. TUPY</v>
      </c>
      <c r="D605" s="41">
        <v>2</v>
      </c>
      <c r="E605" s="42">
        <f>D605*('Itens de Contrato'!F605+'Itens de Contrato'!G605)</f>
        <v>941.56016138912037</v>
      </c>
      <c r="F605" s="44">
        <f t="shared" si="18"/>
        <v>2</v>
      </c>
      <c r="G605" s="44">
        <f>SUM('Medição 01'!G605,'Medição 02'!G605,'Medição 03'!G605,'Medição 04'!G605,'Medição 05'!G605,'Medição 06'!G605,'Medição 07'!G605,'Medição 08'!G605,'Medição 09'!G605,'Medição 10'!G605,'Medição 11'!G605,'Medição 12'!G605)</f>
        <v>0</v>
      </c>
      <c r="H605" s="46">
        <f t="shared" si="19"/>
        <v>0</v>
      </c>
      <c r="I605" s="45">
        <f>G605*('Itens de Contrato'!F605+'Itens de Contrato'!G605)</f>
        <v>0</v>
      </c>
    </row>
    <row r="606" spans="1:9" x14ac:dyDescent="0.25">
      <c r="A606" s="22" t="str">
        <f>'Itens de Contrato'!A606</f>
        <v>Istalações Incêndio - Tubulações (Prumadas /Distribuição) - FG</v>
      </c>
      <c r="B606" s="22" t="str">
        <f>'Itens de Contrato'!B606</f>
        <v>6.1.29</v>
      </c>
      <c r="C606" s="68" t="str">
        <f>VLOOKUP(B606,'Itens de Contrato'!B$5:J$873,2,0)</f>
        <v>CAP (TAMPÃO) FERRO MALEÁVEL GALVANIZADO Ф 1.1/4", FAB. TUPY</v>
      </c>
      <c r="D606" s="41">
        <v>1</v>
      </c>
      <c r="E606" s="42">
        <f>D606*('Itens de Contrato'!F606+'Itens de Contrato'!G606)</f>
        <v>30.054092030488849</v>
      </c>
      <c r="F606" s="44">
        <f t="shared" si="18"/>
        <v>1</v>
      </c>
      <c r="G606" s="44">
        <f>SUM('Medição 01'!G606,'Medição 02'!G606,'Medição 03'!G606,'Medição 04'!G606,'Medição 05'!G606,'Medição 06'!G606,'Medição 07'!G606,'Medição 08'!G606,'Medição 09'!G606,'Medição 10'!G606,'Medição 11'!G606,'Medição 12'!G606)</f>
        <v>0</v>
      </c>
      <c r="H606" s="46">
        <f t="shared" si="19"/>
        <v>0</v>
      </c>
      <c r="I606" s="45">
        <f>G606*('Itens de Contrato'!F606+'Itens de Contrato'!G606)</f>
        <v>0</v>
      </c>
    </row>
    <row r="607" spans="1:9" x14ac:dyDescent="0.25">
      <c r="A607" s="22" t="str">
        <f>'Itens de Contrato'!A607</f>
        <v>Istalações Incêndio - Tubulações (Prumadas /Distribuição) - FG</v>
      </c>
      <c r="B607" s="22" t="str">
        <f>'Itens de Contrato'!B607</f>
        <v>6.1.30</v>
      </c>
      <c r="C607" s="68" t="str">
        <f>VLOOKUP(B607,'Itens de Contrato'!B$5:J$873,2,0)</f>
        <v>CAP (TAMPÃO) FERRO MALEÁVEL GALVANIZADO Ф 1.1/2", FAB. TUPY</v>
      </c>
      <c r="D607" s="41">
        <v>1</v>
      </c>
      <c r="E607" s="42">
        <f>D607*('Itens de Contrato'!F607+'Itens de Contrato'!G607)</f>
        <v>37.13754806461079</v>
      </c>
      <c r="F607" s="44">
        <f t="shared" si="18"/>
        <v>1</v>
      </c>
      <c r="G607" s="44">
        <f>SUM('Medição 01'!G607,'Medição 02'!G607,'Medição 03'!G607,'Medição 04'!G607,'Medição 05'!G607,'Medição 06'!G607,'Medição 07'!G607,'Medição 08'!G607,'Medição 09'!G607,'Medição 10'!G607,'Medição 11'!G607,'Medição 12'!G607)</f>
        <v>0</v>
      </c>
      <c r="H607" s="46">
        <f t="shared" si="19"/>
        <v>0</v>
      </c>
      <c r="I607" s="45">
        <f>G607*('Itens de Contrato'!F607+'Itens de Contrato'!G607)</f>
        <v>0</v>
      </c>
    </row>
    <row r="608" spans="1:9" x14ac:dyDescent="0.25">
      <c r="A608" s="22" t="str">
        <f>'Itens de Contrato'!A608</f>
        <v>Istalações Incêndio - Tubulações (Prumadas /Distribuição) - FG</v>
      </c>
      <c r="B608" s="22" t="str">
        <f>'Itens de Contrato'!B608</f>
        <v>6.1.31</v>
      </c>
      <c r="C608" s="68" t="str">
        <f>VLOOKUP(B608,'Itens de Contrato'!B$5:J$873,2,0)</f>
        <v>CAP (TAMPÃO) FERRO MALEÁVEL GALVANIZADO Ф 2.1/2", FAB. TUPY</v>
      </c>
      <c r="D608" s="41">
        <v>2</v>
      </c>
      <c r="E608" s="42">
        <f>D608*('Itens de Contrato'!F608+'Itens de Contrato'!G608)</f>
        <v>152.40900813843004</v>
      </c>
      <c r="F608" s="44">
        <f t="shared" si="18"/>
        <v>2</v>
      </c>
      <c r="G608" s="44">
        <f>SUM('Medição 01'!G608,'Medição 02'!G608,'Medição 03'!G608,'Medição 04'!G608,'Medição 05'!G608,'Medição 06'!G608,'Medição 07'!G608,'Medição 08'!G608,'Medição 09'!G608,'Medição 10'!G608,'Medição 11'!G608,'Medição 12'!G608)</f>
        <v>0</v>
      </c>
      <c r="H608" s="46">
        <f t="shared" si="19"/>
        <v>0</v>
      </c>
      <c r="I608" s="45">
        <f>G608*('Itens de Contrato'!F608+'Itens de Contrato'!G608)</f>
        <v>0</v>
      </c>
    </row>
    <row r="609" spans="1:9" x14ac:dyDescent="0.25">
      <c r="A609" s="22" t="str">
        <f>'Itens de Contrato'!A609</f>
        <v>Istalações Incêndio - Tubulações (Prumadas /Distribuição) - FG</v>
      </c>
      <c r="B609" s="22" t="str">
        <f>'Itens de Contrato'!B609</f>
        <v>6.1.32</v>
      </c>
      <c r="C609" s="68" t="str">
        <f>VLOOKUP(B609,'Itens de Contrato'!B$5:J$873,2,0)</f>
        <v>CRUZETA 90o FERRO MALEÁVEL GALVANIZADO Ф 1.1/2", FAB. TUPY</v>
      </c>
      <c r="D609" s="41">
        <v>1</v>
      </c>
      <c r="E609" s="42">
        <f>D609*('Itens de Contrato'!F609+'Itens de Contrato'!G609)</f>
        <v>129.01107693596293</v>
      </c>
      <c r="F609" s="44">
        <f t="shared" si="18"/>
        <v>1</v>
      </c>
      <c r="G609" s="44">
        <f>SUM('Medição 01'!G609,'Medição 02'!G609,'Medição 03'!G609,'Medição 04'!G609,'Medição 05'!G609,'Medição 06'!G609,'Medição 07'!G609,'Medição 08'!G609,'Medição 09'!G609,'Medição 10'!G609,'Medição 11'!G609,'Medição 12'!G609)</f>
        <v>0</v>
      </c>
      <c r="H609" s="46">
        <f t="shared" si="19"/>
        <v>0</v>
      </c>
      <c r="I609" s="45">
        <f>G609*('Itens de Contrato'!F609+'Itens de Contrato'!G609)</f>
        <v>0</v>
      </c>
    </row>
    <row r="610" spans="1:9" x14ac:dyDescent="0.25">
      <c r="A610" s="22" t="str">
        <f>'Itens de Contrato'!A610</f>
        <v>Istalações Incêndio - Tubulações (Prumadas /Distribuição) - FG</v>
      </c>
      <c r="B610" s="22" t="str">
        <f>'Itens de Contrato'!B610</f>
        <v>6.1.33</v>
      </c>
      <c r="C610" s="68" t="str">
        <f>VLOOKUP(B610,'Itens de Contrato'!B$5:J$873,2,0)</f>
        <v>CRUZETA 90o FERRO MALEÁVEL GALVANIZADO Ф 2", FAB. TUPY</v>
      </c>
      <c r="D610" s="41">
        <v>3</v>
      </c>
      <c r="E610" s="42">
        <f>D610*('Itens de Contrato'!F610+'Itens de Contrato'!G610)</f>
        <v>503.14320005025547</v>
      </c>
      <c r="F610" s="44">
        <f t="shared" si="18"/>
        <v>3</v>
      </c>
      <c r="G610" s="44">
        <f>SUM('Medição 01'!G610,'Medição 02'!G610,'Medição 03'!G610,'Medição 04'!G610,'Medição 05'!G610,'Medição 06'!G610,'Medição 07'!G610,'Medição 08'!G610,'Medição 09'!G610,'Medição 10'!G610,'Medição 11'!G610,'Medição 12'!G610)</f>
        <v>0</v>
      </c>
      <c r="H610" s="46">
        <f t="shared" si="19"/>
        <v>0</v>
      </c>
      <c r="I610" s="45">
        <f>G610*('Itens de Contrato'!F610+'Itens de Contrato'!G610)</f>
        <v>0</v>
      </c>
    </row>
    <row r="611" spans="1:9" x14ac:dyDescent="0.25">
      <c r="A611" s="22" t="str">
        <f>'Itens de Contrato'!A611</f>
        <v>Istalações Incêndio - Tubulações (Prumadas /Distribuição) - FG</v>
      </c>
      <c r="B611" s="22" t="str">
        <f>'Itens de Contrato'!B611</f>
        <v>6.1.34</v>
      </c>
      <c r="C611" s="68" t="str">
        <f>VLOOKUP(B611,'Itens de Contrato'!B$5:J$873,2,0)</f>
        <v>CRUZETA 90o FERRO MALEÁVEL GALVANIZADO Ф 2.1/2", FAB. TUPY</v>
      </c>
      <c r="D611" s="41">
        <v>8</v>
      </c>
      <c r="E611" s="42">
        <f>D611*('Itens de Contrato'!F611+'Itens de Contrato'!G611)</f>
        <v>2367.3768901772896</v>
      </c>
      <c r="F611" s="44">
        <f t="shared" si="18"/>
        <v>8</v>
      </c>
      <c r="G611" s="44">
        <f>SUM('Medição 01'!G611,'Medição 02'!G611,'Medição 03'!G611,'Medição 04'!G611,'Medição 05'!G611,'Medição 06'!G611,'Medição 07'!G611,'Medição 08'!G611,'Medição 09'!G611,'Medição 10'!G611,'Medição 11'!G611,'Medição 12'!G611)</f>
        <v>0</v>
      </c>
      <c r="H611" s="46">
        <f t="shared" si="19"/>
        <v>0</v>
      </c>
      <c r="I611" s="45">
        <f>G611*('Itens de Contrato'!F611+'Itens de Contrato'!G611)</f>
        <v>0</v>
      </c>
    </row>
    <row r="612" spans="1:9" x14ac:dyDescent="0.25">
      <c r="A612" s="22" t="str">
        <f>'Itens de Contrato'!A612</f>
        <v>Istalações Incêndio - Tubulações (Prumadas /Distribuição) - FG</v>
      </c>
      <c r="B612" s="22" t="str">
        <f>'Itens de Contrato'!B612</f>
        <v>6.1.35</v>
      </c>
      <c r="C612" s="68" t="str">
        <f>VLOOKUP(B612,'Itens de Contrato'!B$5:J$873,2,0)</f>
        <v>CRUZETA 90o FERRO MALEÁVEL GALVANIZADO Ф 3", FAB. TUPY</v>
      </c>
      <c r="D612" s="41">
        <v>2</v>
      </c>
      <c r="E612" s="42">
        <f>D612*('Itens de Contrato'!F612+'Itens de Contrato'!G612)</f>
        <v>830.68011369243845</v>
      </c>
      <c r="F612" s="44">
        <f t="shared" si="18"/>
        <v>2</v>
      </c>
      <c r="G612" s="44">
        <f>SUM('Medição 01'!G612,'Medição 02'!G612,'Medição 03'!G612,'Medição 04'!G612,'Medição 05'!G612,'Medição 06'!G612,'Medição 07'!G612,'Medição 08'!G612,'Medição 09'!G612,'Medição 10'!G612,'Medição 11'!G612,'Medição 12'!G612)</f>
        <v>0</v>
      </c>
      <c r="H612" s="46">
        <f t="shared" si="19"/>
        <v>0</v>
      </c>
      <c r="I612" s="45">
        <f>G612*('Itens de Contrato'!F612+'Itens de Contrato'!G612)</f>
        <v>0</v>
      </c>
    </row>
    <row r="613" spans="1:9" x14ac:dyDescent="0.25">
      <c r="A613" s="22" t="str">
        <f>'Itens de Contrato'!A613</f>
        <v>Istalações Incêndio - Tubulações (Prumadas /Distribuição) - FG</v>
      </c>
      <c r="B613" s="22" t="str">
        <f>'Itens de Contrato'!B613</f>
        <v>6.1.36</v>
      </c>
      <c r="C613" s="68" t="str">
        <f>VLOOKUP(B613,'Itens de Contrato'!B$5:J$873,2,0)</f>
        <v>TE 90o FERRO MALEÁVEL GALVANIZADO Ф 3/4", FAB. TUPY</v>
      </c>
      <c r="D613" s="41">
        <v>58</v>
      </c>
      <c r="E613" s="42">
        <f>D613*('Itens de Contrato'!F613+'Itens de Contrato'!G613)</f>
        <v>1445.164095236458</v>
      </c>
      <c r="F613" s="44">
        <f t="shared" si="18"/>
        <v>58</v>
      </c>
      <c r="G613" s="44">
        <f>SUM('Medição 01'!G613,'Medição 02'!G613,'Medição 03'!G613,'Medição 04'!G613,'Medição 05'!G613,'Medição 06'!G613,'Medição 07'!G613,'Medição 08'!G613,'Medição 09'!G613,'Medição 10'!G613,'Medição 11'!G613,'Medição 12'!G613)</f>
        <v>0</v>
      </c>
      <c r="H613" s="46">
        <f t="shared" si="19"/>
        <v>0</v>
      </c>
      <c r="I613" s="45">
        <f>G613*('Itens de Contrato'!F613+'Itens de Contrato'!G613)</f>
        <v>0</v>
      </c>
    </row>
    <row r="614" spans="1:9" x14ac:dyDescent="0.25">
      <c r="A614" s="22" t="str">
        <f>'Itens de Contrato'!A614</f>
        <v>Istalações Incêndio - Tubulações (Prumadas /Distribuição) - FG</v>
      </c>
      <c r="B614" s="22" t="str">
        <f>'Itens de Contrato'!B614</f>
        <v>6.1.37</v>
      </c>
      <c r="C614" s="68" t="str">
        <f>VLOOKUP(B614,'Itens de Contrato'!B$5:J$873,2,0)</f>
        <v>TE 90o FERRO MALEÁVEL GALVANIZADO Ф 1", FAB. TUPY</v>
      </c>
      <c r="D614" s="41">
        <v>36</v>
      </c>
      <c r="E614" s="42">
        <f>D614*('Itens de Contrato'!F614+'Itens de Contrato'!G614)</f>
        <v>1502.5669466840875</v>
      </c>
      <c r="F614" s="44">
        <f t="shared" si="18"/>
        <v>36</v>
      </c>
      <c r="G614" s="44">
        <f>SUM('Medição 01'!G614,'Medição 02'!G614,'Medição 03'!G614,'Medição 04'!G614,'Medição 05'!G614,'Medição 06'!G614,'Medição 07'!G614,'Medição 08'!G614,'Medição 09'!G614,'Medição 10'!G614,'Medição 11'!G614,'Medição 12'!G614)</f>
        <v>0</v>
      </c>
      <c r="H614" s="46">
        <f t="shared" si="19"/>
        <v>0</v>
      </c>
      <c r="I614" s="45">
        <f>G614*('Itens de Contrato'!F614+'Itens de Contrato'!G614)</f>
        <v>0</v>
      </c>
    </row>
    <row r="615" spans="1:9" x14ac:dyDescent="0.25">
      <c r="A615" s="22" t="str">
        <f>'Itens de Contrato'!A615</f>
        <v>Istalações Incêndio - Tubulações (Prumadas /Distribuição) - FG</v>
      </c>
      <c r="B615" s="22" t="str">
        <f>'Itens de Contrato'!B615</f>
        <v>6.1.38</v>
      </c>
      <c r="C615" s="68" t="str">
        <f>VLOOKUP(B615,'Itens de Contrato'!B$5:J$873,2,0)</f>
        <v>TE 90o FERRO MALEÁVEL GALVANIZADO Ф 1.1/4", FAB. TUPY</v>
      </c>
      <c r="D615" s="41">
        <v>1</v>
      </c>
      <c r="E615" s="42">
        <f>D615*('Itens de Contrato'!F615+'Itens de Contrato'!G615)</f>
        <v>65.603258797290124</v>
      </c>
      <c r="F615" s="44">
        <f t="shared" si="18"/>
        <v>1</v>
      </c>
      <c r="G615" s="44">
        <f>SUM('Medição 01'!G615,'Medição 02'!G615,'Medição 03'!G615,'Medição 04'!G615,'Medição 05'!G615,'Medição 06'!G615,'Medição 07'!G615,'Medição 08'!G615,'Medição 09'!G615,'Medição 10'!G615,'Medição 11'!G615,'Medição 12'!G615)</f>
        <v>0</v>
      </c>
      <c r="H615" s="46">
        <f t="shared" si="19"/>
        <v>0</v>
      </c>
      <c r="I615" s="45">
        <f>G615*('Itens de Contrato'!F615+'Itens de Contrato'!G615)</f>
        <v>0</v>
      </c>
    </row>
    <row r="616" spans="1:9" x14ac:dyDescent="0.25">
      <c r="A616" s="22" t="str">
        <f>'Itens de Contrato'!A616</f>
        <v>Istalações Incêndio - Tubulações (Prumadas /Distribuição) - FG</v>
      </c>
      <c r="B616" s="22" t="str">
        <f>'Itens de Contrato'!B616</f>
        <v>6.1.39</v>
      </c>
      <c r="C616" s="68" t="str">
        <f>VLOOKUP(B616,'Itens de Contrato'!B$5:J$873,2,0)</f>
        <v>TE 90o FERRO MALEÁVEL GALVANIZADO Ф 2", FAB. TUPY</v>
      </c>
      <c r="D616" s="41">
        <v>3</v>
      </c>
      <c r="E616" s="42">
        <f>D616*('Itens de Contrato'!F616+'Itens de Contrato'!G616)</f>
        <v>458.27661073299294</v>
      </c>
      <c r="F616" s="44">
        <f t="shared" si="18"/>
        <v>3</v>
      </c>
      <c r="G616" s="44">
        <f>SUM('Medição 01'!G616,'Medição 02'!G616,'Medição 03'!G616,'Medição 04'!G616,'Medição 05'!G616,'Medição 06'!G616,'Medição 07'!G616,'Medição 08'!G616,'Medição 09'!G616,'Medição 10'!G616,'Medição 11'!G616,'Medição 12'!G616)</f>
        <v>0</v>
      </c>
      <c r="H616" s="46">
        <f t="shared" si="19"/>
        <v>0</v>
      </c>
      <c r="I616" s="45">
        <f>G616*('Itens de Contrato'!F616+'Itens de Contrato'!G616)</f>
        <v>0</v>
      </c>
    </row>
    <row r="617" spans="1:9" x14ac:dyDescent="0.25">
      <c r="A617" s="22" t="str">
        <f>'Itens de Contrato'!A617</f>
        <v>Istalações Incêndio - Tubulações (Prumadas /Distribuição) - FG</v>
      </c>
      <c r="B617" s="22" t="str">
        <f>'Itens de Contrato'!B617</f>
        <v>6.1.40</v>
      </c>
      <c r="C617" s="68" t="str">
        <f>VLOOKUP(B617,'Itens de Contrato'!B$5:J$873,2,0)</f>
        <v>TE 90o FERRO MALEÁVEL GALVANIZADO Ф 2.1/2", FAB. TUPY</v>
      </c>
      <c r="D617" s="41">
        <v>2</v>
      </c>
      <c r="E617" s="42">
        <f>D617*('Itens de Contrato'!F617+'Itens de Contrato'!G617)</f>
        <v>489.29097186312197</v>
      </c>
      <c r="F617" s="44">
        <f t="shared" si="18"/>
        <v>2</v>
      </c>
      <c r="G617" s="44">
        <f>SUM('Medição 01'!G617,'Medição 02'!G617,'Medição 03'!G617,'Medição 04'!G617,'Medição 05'!G617,'Medição 06'!G617,'Medição 07'!G617,'Medição 08'!G617,'Medição 09'!G617,'Medição 10'!G617,'Medição 11'!G617,'Medição 12'!G617)</f>
        <v>0</v>
      </c>
      <c r="H617" s="46">
        <f t="shared" si="19"/>
        <v>0</v>
      </c>
      <c r="I617" s="45">
        <f>G617*('Itens de Contrato'!F617+'Itens de Contrato'!G617)</f>
        <v>0</v>
      </c>
    </row>
    <row r="618" spans="1:9" x14ac:dyDescent="0.25">
      <c r="A618" s="22" t="str">
        <f>'Itens de Contrato'!A618</f>
        <v>Istalações Incêndio - Tubulações (Prumadas /Distribuição) - FG</v>
      </c>
      <c r="B618" s="22" t="str">
        <f>'Itens de Contrato'!B618</f>
        <v>6.1.41</v>
      </c>
      <c r="C618" s="68" t="str">
        <f>VLOOKUP(B618,'Itens de Contrato'!B$5:J$873,2,0)</f>
        <v>TE 90o FERRO MALEÁVEL GALVANIZADO Ф 3", FAB. TUPY</v>
      </c>
      <c r="D618" s="41">
        <v>1</v>
      </c>
      <c r="E618" s="42">
        <f>D618*('Itens de Contrato'!F618+'Itens de Contrato'!G618)</f>
        <v>320.13128691946849</v>
      </c>
      <c r="F618" s="44">
        <f t="shared" si="18"/>
        <v>1</v>
      </c>
      <c r="G618" s="44">
        <f>SUM('Medição 01'!G618,'Medição 02'!G618,'Medição 03'!G618,'Medição 04'!G618,'Medição 05'!G618,'Medição 06'!G618,'Medição 07'!G618,'Medição 08'!G618,'Medição 09'!G618,'Medição 10'!G618,'Medição 11'!G618,'Medição 12'!G618)</f>
        <v>0</v>
      </c>
      <c r="H618" s="46">
        <f t="shared" si="19"/>
        <v>0</v>
      </c>
      <c r="I618" s="45">
        <f>G618*('Itens de Contrato'!F618+'Itens de Contrato'!G618)</f>
        <v>0</v>
      </c>
    </row>
    <row r="619" spans="1:9" x14ac:dyDescent="0.25">
      <c r="A619" s="22" t="str">
        <f>'Itens de Contrato'!A619</f>
        <v>Istalações Incêndio - Tubulações (Prumadas /Distribuição) - FG</v>
      </c>
      <c r="B619" s="22" t="str">
        <f>'Itens de Contrato'!B619</f>
        <v>6.1.42</v>
      </c>
      <c r="C619" s="68" t="str">
        <f>VLOOKUP(B619,'Itens de Contrato'!B$5:J$873,2,0)</f>
        <v>TE 90o FERRO MALEÁVEL GALVANIZADO Ф 4", FAB. TUPY</v>
      </c>
      <c r="D619" s="41">
        <v>18</v>
      </c>
      <c r="E619" s="42">
        <f>D619*('Itens de Contrato'!F619+'Itens de Contrato'!G619)</f>
        <v>10928.619794837028</v>
      </c>
      <c r="F619" s="44">
        <f t="shared" si="18"/>
        <v>18</v>
      </c>
      <c r="G619" s="44">
        <f>SUM('Medição 01'!G619,'Medição 02'!G619,'Medição 03'!G619,'Medição 04'!G619,'Medição 05'!G619,'Medição 06'!G619,'Medição 07'!G619,'Medição 08'!G619,'Medição 09'!G619,'Medição 10'!G619,'Medição 11'!G619,'Medição 12'!G619)</f>
        <v>0</v>
      </c>
      <c r="H619" s="46">
        <f t="shared" si="19"/>
        <v>0</v>
      </c>
      <c r="I619" s="45">
        <f>G619*('Itens de Contrato'!F619+'Itens de Contrato'!G619)</f>
        <v>0</v>
      </c>
    </row>
    <row r="620" spans="1:9" x14ac:dyDescent="0.25">
      <c r="A620" s="22" t="str">
        <f>'Itens de Contrato'!A620</f>
        <v>Istalações Incêndio - Tubulações (Prumadas /Distribuição) - FG</v>
      </c>
      <c r="B620" s="22" t="str">
        <f>'Itens de Contrato'!B620</f>
        <v>6.1.43</v>
      </c>
      <c r="C620" s="68" t="str">
        <f>VLOOKUP(B620,'Itens de Contrato'!B$5:J$873,2,0)</f>
        <v>TE 90o GALVANIZADO REDUÇÃO Ф 3/4" x 1/2", FAB. TUPY</v>
      </c>
      <c r="D620" s="41">
        <v>13</v>
      </c>
      <c r="E620" s="42">
        <f>D620*('Itens de Contrato'!F620+'Itens de Contrato'!G620)</f>
        <v>498.38080994617872</v>
      </c>
      <c r="F620" s="44">
        <f t="shared" si="18"/>
        <v>13</v>
      </c>
      <c r="G620" s="44">
        <f>SUM('Medição 01'!G620,'Medição 02'!G620,'Medição 03'!G620,'Medição 04'!G620,'Medição 05'!G620,'Medição 06'!G620,'Medição 07'!G620,'Medição 08'!G620,'Medição 09'!G620,'Medição 10'!G620,'Medição 11'!G620,'Medição 12'!G620)</f>
        <v>0</v>
      </c>
      <c r="H620" s="46">
        <f t="shared" si="19"/>
        <v>0</v>
      </c>
      <c r="I620" s="45">
        <f>G620*('Itens de Contrato'!F620+'Itens de Contrato'!G620)</f>
        <v>0</v>
      </c>
    </row>
    <row r="621" spans="1:9" x14ac:dyDescent="0.25">
      <c r="A621" s="22" t="str">
        <f>'Itens de Contrato'!A621</f>
        <v>Istalações Incêndio - Tubulações (Prumadas /Distribuição) - FG</v>
      </c>
      <c r="B621" s="22" t="str">
        <f>'Itens de Contrato'!B621</f>
        <v>6.1.44</v>
      </c>
      <c r="C621" s="68" t="str">
        <f>VLOOKUP(B621,'Itens de Contrato'!B$5:J$873,2,0)</f>
        <v>TE 90o GALVANIZADO REDUÇÃO Ф 1" x 3/4", FAB. TUPY</v>
      </c>
      <c r="D621" s="41">
        <v>16</v>
      </c>
      <c r="E621" s="42">
        <f>D621*('Itens de Contrato'!F621+'Itens de Contrato'!G621)</f>
        <v>721.6373718677703</v>
      </c>
      <c r="F621" s="44">
        <f t="shared" si="18"/>
        <v>16</v>
      </c>
      <c r="G621" s="44">
        <f>SUM('Medição 01'!G621,'Medição 02'!G621,'Medição 03'!G621,'Medição 04'!G621,'Medição 05'!G621,'Medição 06'!G621,'Medição 07'!G621,'Medição 08'!G621,'Medição 09'!G621,'Medição 10'!G621,'Medição 11'!G621,'Medição 12'!G621)</f>
        <v>0</v>
      </c>
      <c r="H621" s="46">
        <f t="shared" si="19"/>
        <v>0</v>
      </c>
      <c r="I621" s="45">
        <f>G621*('Itens de Contrato'!F621+'Itens de Contrato'!G621)</f>
        <v>0</v>
      </c>
    </row>
    <row r="622" spans="1:9" x14ac:dyDescent="0.25">
      <c r="A622" s="22" t="str">
        <f>'Itens de Contrato'!A622</f>
        <v>Istalações Incêndio - Tubulações (Prumadas /Distribuição) - FG</v>
      </c>
      <c r="B622" s="22" t="str">
        <f>'Itens de Contrato'!B622</f>
        <v>6.1.45</v>
      </c>
      <c r="C622" s="68" t="str">
        <f>VLOOKUP(B622,'Itens de Contrato'!B$5:J$873,2,0)</f>
        <v>TE 90o GALVANIZADO REDUÇÃO Ф 1.1/4" x 1", FAB. TUPY</v>
      </c>
      <c r="D622" s="41">
        <v>55</v>
      </c>
      <c r="E622" s="42">
        <f>D622*('Itens de Contrato'!F622+'Itens de Contrato'!G622)</f>
        <v>3608.7457482575828</v>
      </c>
      <c r="F622" s="44">
        <f t="shared" si="18"/>
        <v>55</v>
      </c>
      <c r="G622" s="44">
        <f>SUM('Medição 01'!G622,'Medição 02'!G622,'Medição 03'!G622,'Medição 04'!G622,'Medição 05'!G622,'Medição 06'!G622,'Medição 07'!G622,'Medição 08'!G622,'Medição 09'!G622,'Medição 10'!G622,'Medição 11'!G622,'Medição 12'!G622)</f>
        <v>0</v>
      </c>
      <c r="H622" s="46">
        <f t="shared" si="19"/>
        <v>0</v>
      </c>
      <c r="I622" s="45">
        <f>G622*('Itens de Contrato'!F622+'Itens de Contrato'!G622)</f>
        <v>0</v>
      </c>
    </row>
    <row r="623" spans="1:9" x14ac:dyDescent="0.25">
      <c r="A623" s="22" t="str">
        <f>'Itens de Contrato'!A623</f>
        <v>Istalações Incêndio - Tubulações (Prumadas /Distribuição) - FG</v>
      </c>
      <c r="B623" s="22" t="str">
        <f>'Itens de Contrato'!B623</f>
        <v>6.1.46</v>
      </c>
      <c r="C623" s="68" t="str">
        <f>VLOOKUP(B623,'Itens de Contrato'!B$5:J$873,2,0)</f>
        <v>TE 90o GALVANIZADO REDUÇÃO Ф 1.1/2" x 1", FAB. TUPY</v>
      </c>
      <c r="D623" s="41">
        <v>10</v>
      </c>
      <c r="E623" s="42">
        <f>D623*('Itens de Contrato'!F623+'Itens de Contrato'!G623)</f>
        <v>921.88727144972643</v>
      </c>
      <c r="F623" s="44">
        <f t="shared" si="18"/>
        <v>10</v>
      </c>
      <c r="G623" s="44">
        <f>SUM('Medição 01'!G623,'Medição 02'!G623,'Medição 03'!G623,'Medição 04'!G623,'Medição 05'!G623,'Medição 06'!G623,'Medição 07'!G623,'Medição 08'!G623,'Medição 09'!G623,'Medição 10'!G623,'Medição 11'!G623,'Medição 12'!G623)</f>
        <v>0</v>
      </c>
      <c r="H623" s="46">
        <f t="shared" si="19"/>
        <v>0</v>
      </c>
      <c r="I623" s="45">
        <f>G623*('Itens de Contrato'!F623+'Itens de Contrato'!G623)</f>
        <v>0</v>
      </c>
    </row>
    <row r="624" spans="1:9" x14ac:dyDescent="0.25">
      <c r="A624" s="22" t="str">
        <f>'Itens de Contrato'!A624</f>
        <v>Istalações Incêndio - Tubulações (Prumadas /Distribuição) - FG</v>
      </c>
      <c r="B624" s="22" t="str">
        <f>'Itens de Contrato'!B624</f>
        <v>6.1.47</v>
      </c>
      <c r="C624" s="68" t="str">
        <f>VLOOKUP(B624,'Itens de Contrato'!B$5:J$873,2,0)</f>
        <v>TE 90o GALVANIZADO REDUÇÃO Ф 2" x 1.1/4", FAB. TUPY</v>
      </c>
      <c r="D624" s="41">
        <v>1</v>
      </c>
      <c r="E624" s="42">
        <f>D624*('Itens de Contrato'!F624+'Itens de Contrato'!G624)</f>
        <v>152.77228593560636</v>
      </c>
      <c r="F624" s="44">
        <f t="shared" si="18"/>
        <v>1</v>
      </c>
      <c r="G624" s="44">
        <f>SUM('Medição 01'!G624,'Medição 02'!G624,'Medição 03'!G624,'Medição 04'!G624,'Medição 05'!G624,'Medição 06'!G624,'Medição 07'!G624,'Medição 08'!G624,'Medição 09'!G624,'Medição 10'!G624,'Medição 11'!G624,'Medição 12'!G624)</f>
        <v>0</v>
      </c>
      <c r="H624" s="46">
        <f t="shared" si="19"/>
        <v>0</v>
      </c>
      <c r="I624" s="45">
        <f>G624*('Itens de Contrato'!F624+'Itens de Contrato'!G624)</f>
        <v>0</v>
      </c>
    </row>
    <row r="625" spans="1:9" x14ac:dyDescent="0.25">
      <c r="A625" s="22" t="str">
        <f>'Itens de Contrato'!A625</f>
        <v>Istalações Incêndio - Tubulações (Prumadas /Distribuição) - FG</v>
      </c>
      <c r="B625" s="22" t="str">
        <f>'Itens de Contrato'!B625</f>
        <v>6.1.48</v>
      </c>
      <c r="C625" s="68" t="str">
        <f>VLOOKUP(B625,'Itens de Contrato'!B$5:J$873,2,0)</f>
        <v>TE 90o GALVANIZADO REDUÇÃO Ф 2" x 1", FAB. TUPY</v>
      </c>
      <c r="D625" s="41">
        <v>12</v>
      </c>
      <c r="E625" s="42">
        <f>D625*('Itens de Contrato'!F625+'Itens de Contrato'!G625)</f>
        <v>1833.2674312272763</v>
      </c>
      <c r="F625" s="44">
        <f t="shared" si="18"/>
        <v>12</v>
      </c>
      <c r="G625" s="44">
        <f>SUM('Medição 01'!G625,'Medição 02'!G625,'Medição 03'!G625,'Medição 04'!G625,'Medição 05'!G625,'Medição 06'!G625,'Medição 07'!G625,'Medição 08'!G625,'Medição 09'!G625,'Medição 10'!G625,'Medição 11'!G625,'Medição 12'!G625)</f>
        <v>0</v>
      </c>
      <c r="H625" s="46">
        <f t="shared" si="19"/>
        <v>0</v>
      </c>
      <c r="I625" s="45">
        <f>G625*('Itens de Contrato'!F625+'Itens de Contrato'!G625)</f>
        <v>0</v>
      </c>
    </row>
    <row r="626" spans="1:9" x14ac:dyDescent="0.25">
      <c r="A626" s="22" t="str">
        <f>'Itens de Contrato'!A626</f>
        <v>Istalações Incêndio - Tubulações (Prumadas /Distribuição) - FG</v>
      </c>
      <c r="B626" s="22" t="str">
        <f>'Itens de Contrato'!B626</f>
        <v>6.1.49</v>
      </c>
      <c r="C626" s="68" t="str">
        <f>VLOOKUP(B626,'Itens de Contrato'!B$5:J$873,2,0)</f>
        <v>TE 90o GALVANIZADO REDUÇÃO Ф 2.1/2" x 2", FAB. TUPY</v>
      </c>
      <c r="D626" s="41">
        <v>1</v>
      </c>
      <c r="E626" s="42">
        <f>D626*('Itens de Contrato'!F626+'Itens de Contrato'!G626)</f>
        <v>152.77228593560636</v>
      </c>
      <c r="F626" s="44">
        <f t="shared" si="18"/>
        <v>1</v>
      </c>
      <c r="G626" s="44">
        <f>SUM('Medição 01'!G626,'Medição 02'!G626,'Medição 03'!G626,'Medição 04'!G626,'Medição 05'!G626,'Medição 06'!G626,'Medição 07'!G626,'Medição 08'!G626,'Medição 09'!G626,'Medição 10'!G626,'Medição 11'!G626,'Medição 12'!G626)</f>
        <v>0</v>
      </c>
      <c r="H626" s="46">
        <f t="shared" si="19"/>
        <v>0</v>
      </c>
      <c r="I626" s="45">
        <f>G626*('Itens de Contrato'!F626+'Itens de Contrato'!G626)</f>
        <v>0</v>
      </c>
    </row>
    <row r="627" spans="1:9" x14ac:dyDescent="0.25">
      <c r="A627" s="22" t="str">
        <f>'Itens de Contrato'!A627</f>
        <v>Istalações Incêndio - Tubulações (Prumadas /Distribuição) - FG</v>
      </c>
      <c r="B627" s="22" t="str">
        <f>'Itens de Contrato'!B627</f>
        <v>6.1.50</v>
      </c>
      <c r="C627" s="68" t="str">
        <f>VLOOKUP(B627,'Itens de Contrato'!B$5:J$873,2,0)</f>
        <v>TE 90o GALVANIZADO REDUÇÃO Ф 2.1/2" x 1.1/4", FAB. TUPY</v>
      </c>
      <c r="D627" s="41">
        <v>3</v>
      </c>
      <c r="E627" s="42">
        <f>D627*('Itens de Contrato'!F627+'Itens de Contrato'!G627)</f>
        <v>733.96087252582765</v>
      </c>
      <c r="F627" s="44">
        <f t="shared" si="18"/>
        <v>3</v>
      </c>
      <c r="G627" s="44">
        <f>SUM('Medição 01'!G627,'Medição 02'!G627,'Medição 03'!G627,'Medição 04'!G627,'Medição 05'!G627,'Medição 06'!G627,'Medição 07'!G627,'Medição 08'!G627,'Medição 09'!G627,'Medição 10'!G627,'Medição 11'!G627,'Medição 12'!G627)</f>
        <v>0</v>
      </c>
      <c r="H627" s="46">
        <f t="shared" si="19"/>
        <v>0</v>
      </c>
      <c r="I627" s="45">
        <f>G627*('Itens de Contrato'!F627+'Itens de Contrato'!G627)</f>
        <v>0</v>
      </c>
    </row>
    <row r="628" spans="1:9" x14ac:dyDescent="0.25">
      <c r="A628" s="22" t="str">
        <f>'Itens de Contrato'!A628</f>
        <v>Istalações Incêndio - Tubulações (Prumadas /Distribuição) - FG</v>
      </c>
      <c r="B628" s="22" t="str">
        <f>'Itens de Contrato'!B628</f>
        <v>6.1.51</v>
      </c>
      <c r="C628" s="68" t="str">
        <f>VLOOKUP(B628,'Itens de Contrato'!B$5:J$873,2,0)</f>
        <v>TE 90o GALVANIZADO REDUÇÃO Ф 2.1/2" x 1", FAB. TUPY</v>
      </c>
      <c r="D628" s="41">
        <v>3</v>
      </c>
      <c r="E628" s="42">
        <f>D628*('Itens de Contrato'!F628+'Itens de Contrato'!G628)</f>
        <v>733.96087252582765</v>
      </c>
      <c r="F628" s="44">
        <f t="shared" si="18"/>
        <v>3</v>
      </c>
      <c r="G628" s="44">
        <f>SUM('Medição 01'!G628,'Medição 02'!G628,'Medição 03'!G628,'Medição 04'!G628,'Medição 05'!G628,'Medição 06'!G628,'Medição 07'!G628,'Medição 08'!G628,'Medição 09'!G628,'Medição 10'!G628,'Medição 11'!G628,'Medição 12'!G628)</f>
        <v>0</v>
      </c>
      <c r="H628" s="46">
        <f t="shared" si="19"/>
        <v>0</v>
      </c>
      <c r="I628" s="45">
        <f>G628*('Itens de Contrato'!F628+'Itens de Contrato'!G628)</f>
        <v>0</v>
      </c>
    </row>
    <row r="629" spans="1:9" x14ac:dyDescent="0.25">
      <c r="A629" s="22" t="str">
        <f>'Itens de Contrato'!A629</f>
        <v>Istalações Incêndio - Tubulações (Prumadas /Distribuição) - FG</v>
      </c>
      <c r="B629" s="22" t="str">
        <f>'Itens de Contrato'!B629</f>
        <v>6.1.52</v>
      </c>
      <c r="C629" s="68" t="str">
        <f>VLOOKUP(B629,'Itens de Contrato'!B$5:J$873,2,0)</f>
        <v>TE 90o GALVANIZADO REDUÇÃO Ф 3" x 2.1/2", FAB. TUPY</v>
      </c>
      <c r="D629" s="41">
        <v>1</v>
      </c>
      <c r="E629" s="42">
        <f>D629*('Itens de Contrato'!F629+'Itens de Contrato'!G629)</f>
        <v>352.18385213946362</v>
      </c>
      <c r="F629" s="44">
        <f t="shared" si="18"/>
        <v>1</v>
      </c>
      <c r="G629" s="44">
        <f>SUM('Medição 01'!G629,'Medição 02'!G629,'Medição 03'!G629,'Medição 04'!G629,'Medição 05'!G629,'Medição 06'!G629,'Medição 07'!G629,'Medição 08'!G629,'Medição 09'!G629,'Medição 10'!G629,'Medição 11'!G629,'Medição 12'!G629)</f>
        <v>0</v>
      </c>
      <c r="H629" s="46">
        <f t="shared" si="19"/>
        <v>0</v>
      </c>
      <c r="I629" s="45">
        <f>G629*('Itens de Contrato'!F629+'Itens de Contrato'!G629)</f>
        <v>0</v>
      </c>
    </row>
    <row r="630" spans="1:9" x14ac:dyDescent="0.25">
      <c r="A630" s="22" t="str">
        <f>'Itens de Contrato'!A630</f>
        <v>Istalações Incêndio - Tubulações (Prumadas /Distribuição) - FG</v>
      </c>
      <c r="B630" s="22" t="str">
        <f>'Itens de Contrato'!B630</f>
        <v>6.1.53</v>
      </c>
      <c r="C630" s="68" t="str">
        <f>VLOOKUP(B630,'Itens de Contrato'!B$5:J$873,2,0)</f>
        <v>TE 90o GALVANIZADO REDUÇÃO Ф 3" x 1", FAB. TUPY</v>
      </c>
      <c r="D630" s="41">
        <v>3</v>
      </c>
      <c r="E630" s="42">
        <f>D630*('Itens de Contrato'!F630+'Itens de Contrato'!G630)</f>
        <v>1056.5515564183909</v>
      </c>
      <c r="F630" s="44">
        <f t="shared" si="18"/>
        <v>3</v>
      </c>
      <c r="G630" s="44">
        <f>SUM('Medição 01'!G630,'Medição 02'!G630,'Medição 03'!G630,'Medição 04'!G630,'Medição 05'!G630,'Medição 06'!G630,'Medição 07'!G630,'Medição 08'!G630,'Medição 09'!G630,'Medição 10'!G630,'Medição 11'!G630,'Medição 12'!G630)</f>
        <v>0</v>
      </c>
      <c r="H630" s="46">
        <f t="shared" si="19"/>
        <v>0</v>
      </c>
      <c r="I630" s="45">
        <f>G630*('Itens de Contrato'!F630+'Itens de Contrato'!G630)</f>
        <v>0</v>
      </c>
    </row>
    <row r="631" spans="1:9" x14ac:dyDescent="0.25">
      <c r="A631" s="22" t="str">
        <f>'Itens de Contrato'!A631</f>
        <v>Istalações Incêndio - Tubulações (Prumadas /Distribuição) - FG</v>
      </c>
      <c r="B631" s="22" t="str">
        <f>'Itens de Contrato'!B631</f>
        <v>6.1.54</v>
      </c>
      <c r="C631" s="68" t="str">
        <f>VLOOKUP(B631,'Itens de Contrato'!B$5:J$873,2,0)</f>
        <v>TE 90o GALVANIZADO REDUÇÃO Ф 4" x 3", FAB. TUPY</v>
      </c>
      <c r="D631" s="41">
        <v>1</v>
      </c>
      <c r="E631" s="42">
        <f>D631*('Itens de Contrato'!F631+'Itens de Contrato'!G631)</f>
        <v>667.91266528715403</v>
      </c>
      <c r="F631" s="44">
        <f t="shared" si="18"/>
        <v>1</v>
      </c>
      <c r="G631" s="44">
        <f>SUM('Medição 01'!G631,'Medição 02'!G631,'Medição 03'!G631,'Medição 04'!G631,'Medição 05'!G631,'Medição 06'!G631,'Medição 07'!G631,'Medição 08'!G631,'Medição 09'!G631,'Medição 10'!G631,'Medição 11'!G631,'Medição 12'!G631)</f>
        <v>0</v>
      </c>
      <c r="H631" s="46">
        <f t="shared" si="19"/>
        <v>0</v>
      </c>
      <c r="I631" s="45">
        <f>G631*('Itens de Contrato'!F631+'Itens de Contrato'!G631)</f>
        <v>0</v>
      </c>
    </row>
    <row r="632" spans="1:9" x14ac:dyDescent="0.25">
      <c r="A632" s="22" t="str">
        <f>'Itens de Contrato'!A632</f>
        <v>Istalações Incêndio - Tubulações (Prumadas /Distribuição) - FG</v>
      </c>
      <c r="B632" s="22" t="str">
        <f>'Itens de Contrato'!B632</f>
        <v>6.1.55</v>
      </c>
      <c r="C632" s="68" t="str">
        <f>VLOOKUP(B632,'Itens de Contrato'!B$5:J$873,2,0)</f>
        <v>TE 90o GALVANIZADO REDUÇÃO Ф 4" x 2.1/2", FAB. TUPY</v>
      </c>
      <c r="D632" s="41">
        <v>17</v>
      </c>
      <c r="E632" s="42">
        <f>D632*('Itens de Contrato'!F632+'Itens de Contrato'!G632)</f>
        <v>11354.515309881619</v>
      </c>
      <c r="F632" s="44">
        <f t="shared" si="18"/>
        <v>17</v>
      </c>
      <c r="G632" s="44">
        <f>SUM('Medição 01'!G632,'Medição 02'!G632,'Medição 03'!G632,'Medição 04'!G632,'Medição 05'!G632,'Medição 06'!G632,'Medição 07'!G632,'Medição 08'!G632,'Medição 09'!G632,'Medição 10'!G632,'Medição 11'!G632,'Medição 12'!G632)</f>
        <v>0</v>
      </c>
      <c r="H632" s="46">
        <f t="shared" si="19"/>
        <v>0</v>
      </c>
      <c r="I632" s="45">
        <f>G632*('Itens de Contrato'!F632+'Itens de Contrato'!G632)</f>
        <v>0</v>
      </c>
    </row>
    <row r="633" spans="1:9" x14ac:dyDescent="0.25">
      <c r="A633" s="22" t="str">
        <f>'Itens de Contrato'!A633</f>
        <v>Istalações Incêndio - Tubulações (Prumadas /Distribuição) - FG</v>
      </c>
      <c r="B633" s="22" t="str">
        <f>'Itens de Contrato'!B633</f>
        <v>6.1.56</v>
      </c>
      <c r="C633" s="68" t="str">
        <f>VLOOKUP(B633,'Itens de Contrato'!B$5:J$873,2,0)</f>
        <v>TE 90o GALVANIZADO REDUÇÃO Ф 4" x 2", FAB. TUPY</v>
      </c>
      <c r="D633" s="41">
        <v>18</v>
      </c>
      <c r="E633" s="42">
        <f>D633*('Itens de Contrato'!F633+'Itens de Contrato'!G633)</f>
        <v>12022.427975168772</v>
      </c>
      <c r="F633" s="44">
        <f t="shared" si="18"/>
        <v>18</v>
      </c>
      <c r="G633" s="44">
        <f>SUM('Medição 01'!G633,'Medição 02'!G633,'Medição 03'!G633,'Medição 04'!G633,'Medição 05'!G633,'Medição 06'!G633,'Medição 07'!G633,'Medição 08'!G633,'Medição 09'!G633,'Medição 10'!G633,'Medição 11'!G633,'Medição 12'!G633)</f>
        <v>0</v>
      </c>
      <c r="H633" s="46">
        <f t="shared" si="19"/>
        <v>0</v>
      </c>
      <c r="I633" s="45">
        <f>G633*('Itens de Contrato'!F633+'Itens de Contrato'!G633)</f>
        <v>0</v>
      </c>
    </row>
    <row r="634" spans="1:9" x14ac:dyDescent="0.25">
      <c r="A634" s="22" t="str">
        <f>'Itens de Contrato'!A634</f>
        <v>Istalações Incêndio - Tubulações (Prumadas /Distribuição) - FG</v>
      </c>
      <c r="B634" s="22" t="str">
        <f>'Itens de Contrato'!B634</f>
        <v>6.1.57</v>
      </c>
      <c r="C634" s="68" t="str">
        <f>VLOOKUP(B634,'Itens de Contrato'!B$5:J$873,2,0)</f>
        <v>BUCHA DE REDUCAO FERRO GALVANIZADO Ф 3/4" x 1/2", FAB. TUPY</v>
      </c>
      <c r="D634" s="41">
        <v>3</v>
      </c>
      <c r="E634" s="42">
        <f>D634*('Itens de Contrato'!F634+'Itens de Contrato'!G634)</f>
        <v>43.928669012396789</v>
      </c>
      <c r="F634" s="44">
        <f t="shared" si="18"/>
        <v>3</v>
      </c>
      <c r="G634" s="44">
        <f>SUM('Medição 01'!G634,'Medição 02'!G634,'Medição 03'!G634,'Medição 04'!G634,'Medição 05'!G634,'Medição 06'!G634,'Medição 07'!G634,'Medição 08'!G634,'Medição 09'!G634,'Medição 10'!G634,'Medição 11'!G634,'Medição 12'!G634)</f>
        <v>0</v>
      </c>
      <c r="H634" s="46">
        <f t="shared" si="19"/>
        <v>0</v>
      </c>
      <c r="I634" s="45">
        <f>G634*('Itens de Contrato'!F634+'Itens de Contrato'!G634)</f>
        <v>0</v>
      </c>
    </row>
    <row r="635" spans="1:9" x14ac:dyDescent="0.25">
      <c r="A635" s="22" t="str">
        <f>'Itens de Contrato'!A635</f>
        <v>Istalações Incêndio - Tubulações (Prumadas /Distribuição) - FG</v>
      </c>
      <c r="B635" s="22" t="str">
        <f>'Itens de Contrato'!B635</f>
        <v>6.1.58</v>
      </c>
      <c r="C635" s="68" t="str">
        <f>VLOOKUP(B635,'Itens de Contrato'!B$5:J$873,2,0)</f>
        <v>BUCHA DE REDUCAO FERRO GALVANIZADO Ф 1" x 3/4", FAB. TUPY</v>
      </c>
      <c r="D635" s="41">
        <v>1</v>
      </c>
      <c r="E635" s="42">
        <f>D635*('Itens de Contrato'!F635+'Itens de Contrato'!G635)</f>
        <v>17.493223156336118</v>
      </c>
      <c r="F635" s="44">
        <f t="shared" si="18"/>
        <v>1</v>
      </c>
      <c r="G635" s="44">
        <f>SUM('Medição 01'!G635,'Medição 02'!G635,'Medição 03'!G635,'Medição 04'!G635,'Medição 05'!G635,'Medição 06'!G635,'Medição 07'!G635,'Medição 08'!G635,'Medição 09'!G635,'Medição 10'!G635,'Medição 11'!G635,'Medição 12'!G635)</f>
        <v>0</v>
      </c>
      <c r="H635" s="46">
        <f t="shared" si="19"/>
        <v>0</v>
      </c>
      <c r="I635" s="45">
        <f>G635*('Itens de Contrato'!F635+'Itens de Contrato'!G635)</f>
        <v>0</v>
      </c>
    </row>
    <row r="636" spans="1:9" x14ac:dyDescent="0.25">
      <c r="A636" s="22" t="str">
        <f>'Itens de Contrato'!A636</f>
        <v>Istalações Incêndio - Tubulações (Prumadas /Distribuição) - FG</v>
      </c>
      <c r="B636" s="22" t="str">
        <f>'Itens de Contrato'!B636</f>
        <v>6.1.59</v>
      </c>
      <c r="C636" s="68" t="str">
        <f>VLOOKUP(B636,'Itens de Contrato'!B$5:J$873,2,0)</f>
        <v>BUCHA DE REDUCAO FERRO GALVANIZADO Ф 1" x 1/2", FAB. TUPY</v>
      </c>
      <c r="D636" s="41">
        <v>1</v>
      </c>
      <c r="E636" s="42">
        <f>D636*('Itens de Contrato'!F636+'Itens de Contrato'!G636)</f>
        <v>17.493223156336118</v>
      </c>
      <c r="F636" s="44">
        <f t="shared" si="18"/>
        <v>1</v>
      </c>
      <c r="G636" s="44">
        <f>SUM('Medição 01'!G636,'Medição 02'!G636,'Medição 03'!G636,'Medição 04'!G636,'Medição 05'!G636,'Medição 06'!G636,'Medição 07'!G636,'Medição 08'!G636,'Medição 09'!G636,'Medição 10'!G636,'Medição 11'!G636,'Medição 12'!G636)</f>
        <v>0</v>
      </c>
      <c r="H636" s="46">
        <f t="shared" si="19"/>
        <v>0</v>
      </c>
      <c r="I636" s="45">
        <f>G636*('Itens de Contrato'!F636+'Itens de Contrato'!G636)</f>
        <v>0</v>
      </c>
    </row>
    <row r="637" spans="1:9" x14ac:dyDescent="0.25">
      <c r="A637" s="22" t="str">
        <f>'Itens de Contrato'!A637</f>
        <v>Istalações Incêndio - Tubulações (Prumadas /Distribuição) - FG</v>
      </c>
      <c r="B637" s="22" t="str">
        <f>'Itens de Contrato'!B637</f>
        <v>6.1.60</v>
      </c>
      <c r="C637" s="68" t="str">
        <f>VLOOKUP(B637,'Itens de Contrato'!B$5:J$873,2,0)</f>
        <v>BUCHA DE REDUCAO FERRO GALVANIZADO Ф 1.1/4 x 1", FAB. TUPY</v>
      </c>
      <c r="D637" s="41">
        <v>30</v>
      </c>
      <c r="E637" s="42">
        <f>D637*('Itens de Contrato'!F637+'Itens de Contrato'!G637)</f>
        <v>825.75837742768772</v>
      </c>
      <c r="F637" s="44">
        <f t="shared" si="18"/>
        <v>30</v>
      </c>
      <c r="G637" s="44">
        <f>SUM('Medição 01'!G637,'Medição 02'!G637,'Medição 03'!G637,'Medição 04'!G637,'Medição 05'!G637,'Medição 06'!G637,'Medição 07'!G637,'Medição 08'!G637,'Medição 09'!G637,'Medição 10'!G637,'Medição 11'!G637,'Medição 12'!G637)</f>
        <v>0</v>
      </c>
      <c r="H637" s="46">
        <f t="shared" si="19"/>
        <v>0</v>
      </c>
      <c r="I637" s="45">
        <f>G637*('Itens de Contrato'!F637+'Itens de Contrato'!G637)</f>
        <v>0</v>
      </c>
    </row>
    <row r="638" spans="1:9" x14ac:dyDescent="0.25">
      <c r="A638" s="22" t="str">
        <f>'Itens de Contrato'!A638</f>
        <v>Istalações Incêndio - Tubulações (Prumadas /Distribuição) - FG</v>
      </c>
      <c r="B638" s="22" t="str">
        <f>'Itens de Contrato'!B638</f>
        <v>6.1.61</v>
      </c>
      <c r="C638" s="68" t="str">
        <f>VLOOKUP(B638,'Itens de Contrato'!B$5:J$873,2,0)</f>
        <v>BUCHA DE REDUCAO FERRO GALVANIZADO Ф 1.1/2 x 1.1/4", FAB. TUPY</v>
      </c>
      <c r="D638" s="41">
        <v>14</v>
      </c>
      <c r="E638" s="42">
        <f>D638*('Itens de Contrato'!F638+'Itens de Contrato'!G638)</f>
        <v>570.79325270179186</v>
      </c>
      <c r="F638" s="44">
        <f t="shared" si="18"/>
        <v>14</v>
      </c>
      <c r="G638" s="44">
        <f>SUM('Medição 01'!G638,'Medição 02'!G638,'Medição 03'!G638,'Medição 04'!G638,'Medição 05'!G638,'Medição 06'!G638,'Medição 07'!G638,'Medição 08'!G638,'Medição 09'!G638,'Medição 10'!G638,'Medição 11'!G638,'Medição 12'!G638)</f>
        <v>0</v>
      </c>
      <c r="H638" s="46">
        <f t="shared" si="19"/>
        <v>0</v>
      </c>
      <c r="I638" s="45">
        <f>G638*('Itens de Contrato'!F638+'Itens de Contrato'!G638)</f>
        <v>0</v>
      </c>
    </row>
    <row r="639" spans="1:9" x14ac:dyDescent="0.25">
      <c r="A639" s="22" t="str">
        <f>'Itens de Contrato'!A639</f>
        <v>Istalações Incêndio - Tubulações (Prumadas /Distribuição) - FG</v>
      </c>
      <c r="B639" s="22" t="str">
        <f>'Itens de Contrato'!B639</f>
        <v>6.1.62</v>
      </c>
      <c r="C639" s="68" t="str">
        <f>VLOOKUP(B639,'Itens de Contrato'!B$5:J$873,2,0)</f>
        <v>BUCHA DE REDUCAO FERRO GALVANIZADO Ф 1.1/2 x 1", FAB. TUPY</v>
      </c>
      <c r="D639" s="41">
        <v>1</v>
      </c>
      <c r="E639" s="42">
        <f>D639*('Itens de Contrato'!F639+'Itens de Contrato'!G639)</f>
        <v>40.770946621556561</v>
      </c>
      <c r="F639" s="44">
        <f t="shared" si="18"/>
        <v>1</v>
      </c>
      <c r="G639" s="44">
        <f>SUM('Medição 01'!G639,'Medição 02'!G639,'Medição 03'!G639,'Medição 04'!G639,'Medição 05'!G639,'Medição 06'!G639,'Medição 07'!G639,'Medição 08'!G639,'Medição 09'!G639,'Medição 10'!G639,'Medição 11'!G639,'Medição 12'!G639)</f>
        <v>0</v>
      </c>
      <c r="H639" s="46">
        <f t="shared" si="19"/>
        <v>0</v>
      </c>
      <c r="I639" s="45">
        <f>G639*('Itens de Contrato'!F639+'Itens de Contrato'!G639)</f>
        <v>0</v>
      </c>
    </row>
    <row r="640" spans="1:9" x14ac:dyDescent="0.25">
      <c r="A640" s="22" t="str">
        <f>'Itens de Contrato'!A640</f>
        <v>Istalações Incêndio - Tubulações (Prumadas /Distribuição) - FG</v>
      </c>
      <c r="B640" s="22" t="str">
        <f>'Itens de Contrato'!B640</f>
        <v>6.1.63</v>
      </c>
      <c r="C640" s="68" t="str">
        <f>VLOOKUP(B640,'Itens de Contrato'!B$5:J$873,2,0)</f>
        <v>BUCHA DE REDUCAO FERRO GALVANIZADO Ф 2 x 1.1/2", FAB. TUPY</v>
      </c>
      <c r="D640" s="41">
        <v>11</v>
      </c>
      <c r="E640" s="42">
        <f>D640*('Itens de Contrato'!F640+'Itens de Contrato'!G640)</f>
        <v>577.58375306439507</v>
      </c>
      <c r="F640" s="44">
        <f t="shared" si="18"/>
        <v>11</v>
      </c>
      <c r="G640" s="44">
        <f>SUM('Medição 01'!G640,'Medição 02'!G640,'Medição 03'!G640,'Medição 04'!G640,'Medição 05'!G640,'Medição 06'!G640,'Medição 07'!G640,'Medição 08'!G640,'Medição 09'!G640,'Medição 10'!G640,'Medição 11'!G640,'Medição 12'!G640)</f>
        <v>0</v>
      </c>
      <c r="H640" s="46">
        <f t="shared" si="19"/>
        <v>0</v>
      </c>
      <c r="I640" s="45">
        <f>G640*('Itens de Contrato'!F640+'Itens de Contrato'!G640)</f>
        <v>0</v>
      </c>
    </row>
    <row r="641" spans="1:9" x14ac:dyDescent="0.25">
      <c r="A641" s="22" t="str">
        <f>'Itens de Contrato'!A641</f>
        <v>Istalações Incêndio - Tubulações (Prumadas /Distribuição) - FG</v>
      </c>
      <c r="B641" s="22" t="str">
        <f>'Itens de Contrato'!B641</f>
        <v>6.1.64</v>
      </c>
      <c r="C641" s="68" t="str">
        <f>VLOOKUP(B641,'Itens de Contrato'!B$5:J$873,2,0)</f>
        <v>BUCHA DE REDUCAO FERRO GALVANIZADO Ф 2 x 1.1/4", FAB. TUPY</v>
      </c>
      <c r="D641" s="41">
        <v>6</v>
      </c>
      <c r="E641" s="42">
        <f>D641*('Itens de Contrato'!F641+'Itens de Contrato'!G641)</f>
        <v>315.04568348967007</v>
      </c>
      <c r="F641" s="44">
        <f t="shared" si="18"/>
        <v>6</v>
      </c>
      <c r="G641" s="44">
        <f>SUM('Medição 01'!G641,'Medição 02'!G641,'Medição 03'!G641,'Medição 04'!G641,'Medição 05'!G641,'Medição 06'!G641,'Medição 07'!G641,'Medição 08'!G641,'Medição 09'!G641,'Medição 10'!G641,'Medição 11'!G641,'Medição 12'!G641)</f>
        <v>0</v>
      </c>
      <c r="H641" s="46">
        <f t="shared" si="19"/>
        <v>0</v>
      </c>
      <c r="I641" s="45">
        <f>G641*('Itens de Contrato'!F641+'Itens de Contrato'!G641)</f>
        <v>0</v>
      </c>
    </row>
    <row r="642" spans="1:9" x14ac:dyDescent="0.25">
      <c r="A642" s="22" t="str">
        <f>'Itens de Contrato'!A642</f>
        <v>Istalações Incêndio - Tubulações (Prumadas /Distribuição) - FG</v>
      </c>
      <c r="B642" s="22" t="str">
        <f>'Itens de Contrato'!B642</f>
        <v>6.1.65</v>
      </c>
      <c r="C642" s="68" t="str">
        <f>VLOOKUP(B642,'Itens de Contrato'!B$5:J$873,2,0)</f>
        <v>BUCHA DE REDUCAO FERRO GALVANIZADO Ф 2 x 1", FAB. TUPY</v>
      </c>
      <c r="D642" s="41">
        <v>2</v>
      </c>
      <c r="E642" s="42">
        <f>D642*('Itens de Contrato'!F642+'Itens de Contrato'!G642)</f>
        <v>105.01522782989002</v>
      </c>
      <c r="F642" s="44">
        <f t="shared" si="18"/>
        <v>2</v>
      </c>
      <c r="G642" s="44">
        <f>SUM('Medição 01'!G642,'Medição 02'!G642,'Medição 03'!G642,'Medição 04'!G642,'Medição 05'!G642,'Medição 06'!G642,'Medição 07'!G642,'Medição 08'!G642,'Medição 09'!G642,'Medição 10'!G642,'Medição 11'!G642,'Medição 12'!G642)</f>
        <v>0</v>
      </c>
      <c r="H642" s="46">
        <f t="shared" si="19"/>
        <v>0</v>
      </c>
      <c r="I642" s="45">
        <f>G642*('Itens de Contrato'!F642+'Itens de Contrato'!G642)</f>
        <v>0</v>
      </c>
    </row>
    <row r="643" spans="1:9" x14ac:dyDescent="0.25">
      <c r="A643" s="22" t="str">
        <f>'Itens de Contrato'!A643</f>
        <v>Istalações Incêndio - Tubulações (Prumadas /Distribuição) - FG</v>
      </c>
      <c r="B643" s="22" t="str">
        <f>'Itens de Contrato'!B643</f>
        <v>6.1.66</v>
      </c>
      <c r="C643" s="68" t="str">
        <f>VLOOKUP(B643,'Itens de Contrato'!B$5:J$873,2,0)</f>
        <v>BUCHA DE REDUCAO FERRO GALVANIZADO Ф 2 x 3/4", FAB. TUPY</v>
      </c>
      <c r="D643" s="41">
        <v>17</v>
      </c>
      <c r="E643" s="42">
        <f>D643*('Itens de Contrato'!F643+'Itens de Contrato'!G643)</f>
        <v>892.62943655406525</v>
      </c>
      <c r="F643" s="44">
        <f t="shared" si="18"/>
        <v>17</v>
      </c>
      <c r="G643" s="44">
        <f>SUM('Medição 01'!G643,'Medição 02'!G643,'Medição 03'!G643,'Medição 04'!G643,'Medição 05'!G643,'Medição 06'!G643,'Medição 07'!G643,'Medição 08'!G643,'Medição 09'!G643,'Medição 10'!G643,'Medição 11'!G643,'Medição 12'!G643)</f>
        <v>0</v>
      </c>
      <c r="H643" s="46">
        <f t="shared" si="19"/>
        <v>0</v>
      </c>
      <c r="I643" s="45">
        <f>G643*('Itens de Contrato'!F643+'Itens de Contrato'!G643)</f>
        <v>0</v>
      </c>
    </row>
    <row r="644" spans="1:9" x14ac:dyDescent="0.25">
      <c r="A644" s="22" t="str">
        <f>'Itens de Contrato'!A644</f>
        <v>Istalações Incêndio - Tubulações (Prumadas /Distribuição) - FG</v>
      </c>
      <c r="B644" s="22" t="str">
        <f>'Itens de Contrato'!B644</f>
        <v>6.1.67</v>
      </c>
      <c r="C644" s="68" t="str">
        <f>VLOOKUP(B644,'Itens de Contrato'!B$5:J$873,2,0)</f>
        <v>BUCHA DE REDUCAO FERRO GALVANIZADO Ф 2.1/2 x 2", FAB. TUPY</v>
      </c>
      <c r="D644" s="41">
        <v>9</v>
      </c>
      <c r="E644" s="42">
        <f>D644*('Itens de Contrato'!F644+'Itens de Contrato'!G644)</f>
        <v>708.47553783161311</v>
      </c>
      <c r="F644" s="44">
        <f t="shared" si="18"/>
        <v>9</v>
      </c>
      <c r="G644" s="44">
        <f>SUM('Medição 01'!G644,'Medição 02'!G644,'Medição 03'!G644,'Medição 04'!G644,'Medição 05'!G644,'Medição 06'!G644,'Medição 07'!G644,'Medição 08'!G644,'Medição 09'!G644,'Medição 10'!G644,'Medição 11'!G644,'Medição 12'!G644)</f>
        <v>0</v>
      </c>
      <c r="H644" s="46">
        <f t="shared" si="19"/>
        <v>0</v>
      </c>
      <c r="I644" s="45">
        <f>G644*('Itens de Contrato'!F644+'Itens de Contrato'!G644)</f>
        <v>0</v>
      </c>
    </row>
    <row r="645" spans="1:9" x14ac:dyDescent="0.25">
      <c r="A645" s="22" t="str">
        <f>'Itens de Contrato'!A645</f>
        <v>Istalações Incêndio - Tubulações (Prumadas /Distribuição) - FG</v>
      </c>
      <c r="B645" s="22" t="str">
        <f>'Itens de Contrato'!B645</f>
        <v>6.1.68</v>
      </c>
      <c r="C645" s="68" t="str">
        <f>VLOOKUP(B645,'Itens de Contrato'!B$5:J$873,2,0)</f>
        <v>BUCHA DE REDUCAO FERRO GALVANIZADO Ф 2.1/2 x 1.1/4", FAB. TUPY</v>
      </c>
      <c r="D645" s="41">
        <v>7</v>
      </c>
      <c r="E645" s="42">
        <f>D645*('Itens de Contrato'!F645+'Itens de Contrato'!G645)</f>
        <v>551.03652942458802</v>
      </c>
      <c r="F645" s="44">
        <f t="shared" si="18"/>
        <v>7</v>
      </c>
      <c r="G645" s="44">
        <f>SUM('Medição 01'!G645,'Medição 02'!G645,'Medição 03'!G645,'Medição 04'!G645,'Medição 05'!G645,'Medição 06'!G645,'Medição 07'!G645,'Medição 08'!G645,'Medição 09'!G645,'Medição 10'!G645,'Medição 11'!G645,'Medição 12'!G645)</f>
        <v>0</v>
      </c>
      <c r="H645" s="46">
        <f t="shared" si="19"/>
        <v>0</v>
      </c>
      <c r="I645" s="45">
        <f>G645*('Itens de Contrato'!F645+'Itens de Contrato'!G645)</f>
        <v>0</v>
      </c>
    </row>
    <row r="646" spans="1:9" x14ac:dyDescent="0.25">
      <c r="A646" s="22" t="str">
        <f>'Itens de Contrato'!A646</f>
        <v>Istalações Incêndio - Tubulações (Prumadas /Distribuição) - FG</v>
      </c>
      <c r="B646" s="22" t="str">
        <f>'Itens de Contrato'!B646</f>
        <v>6.1.69</v>
      </c>
      <c r="C646" s="68" t="str">
        <f>VLOOKUP(B646,'Itens de Contrato'!B$5:J$873,2,0)</f>
        <v>BUCHA DE REDUCAO FERRO GALVANIZADO Ф 2.1/2 x 1", FAB. TUPY</v>
      </c>
      <c r="D646" s="41">
        <v>5</v>
      </c>
      <c r="E646" s="42">
        <f>D646*('Itens de Contrato'!F646+'Itens de Contrato'!G646)</f>
        <v>393.59752101756283</v>
      </c>
      <c r="F646" s="44">
        <f t="shared" ref="F646:F709" si="20">D646-G646</f>
        <v>5</v>
      </c>
      <c r="G646" s="44">
        <f>SUM('Medição 01'!G646,'Medição 02'!G646,'Medição 03'!G646,'Medição 04'!G646,'Medição 05'!G646,'Medição 06'!G646,'Medição 07'!G646,'Medição 08'!G646,'Medição 09'!G646,'Medição 10'!G646,'Medição 11'!G646,'Medição 12'!G646)</f>
        <v>0</v>
      </c>
      <c r="H646" s="46">
        <f t="shared" ref="H646:H709" si="21">G646/D646</f>
        <v>0</v>
      </c>
      <c r="I646" s="45">
        <f>G646*('Itens de Contrato'!F646+'Itens de Contrato'!G646)</f>
        <v>0</v>
      </c>
    </row>
    <row r="647" spans="1:9" x14ac:dyDescent="0.25">
      <c r="A647" s="22" t="str">
        <f>'Itens de Contrato'!A647</f>
        <v>Istalações Incêndio - Tubulações (Prumadas /Distribuição) - FG</v>
      </c>
      <c r="B647" s="22" t="str">
        <f>'Itens de Contrato'!B647</f>
        <v>6.1.70</v>
      </c>
      <c r="C647" s="68" t="str">
        <f>VLOOKUP(B647,'Itens de Contrato'!B$5:J$873,2,0)</f>
        <v>BUCHA DE REDUCAO FERRO GALVANIZADO Ф 3 x 2.1/2", FAB. TUPY</v>
      </c>
      <c r="D647" s="41">
        <v>2</v>
      </c>
      <c r="E647" s="42">
        <f>D647*('Itens de Contrato'!F647+'Itens de Contrato'!G647)</f>
        <v>234.95690143526218</v>
      </c>
      <c r="F647" s="44">
        <f t="shared" si="20"/>
        <v>2</v>
      </c>
      <c r="G647" s="44">
        <f>SUM('Medição 01'!G647,'Medição 02'!G647,'Medição 03'!G647,'Medição 04'!G647,'Medição 05'!G647,'Medição 06'!G647,'Medição 07'!G647,'Medição 08'!G647,'Medição 09'!G647,'Medição 10'!G647,'Medição 11'!G647,'Medição 12'!G647)</f>
        <v>0</v>
      </c>
      <c r="H647" s="46">
        <f t="shared" si="21"/>
        <v>0</v>
      </c>
      <c r="I647" s="45">
        <f>G647*('Itens de Contrato'!F647+'Itens de Contrato'!G647)</f>
        <v>0</v>
      </c>
    </row>
    <row r="648" spans="1:9" x14ac:dyDescent="0.25">
      <c r="A648" s="22" t="str">
        <f>'Itens de Contrato'!A648</f>
        <v>Istalações Incêndio - Tubulações (Prumadas /Distribuição) - FG</v>
      </c>
      <c r="B648" s="22" t="str">
        <f>'Itens de Contrato'!B648</f>
        <v>6.1.71</v>
      </c>
      <c r="C648" s="68" t="str">
        <f>VLOOKUP(B648,'Itens de Contrato'!B$5:J$873,2,0)</f>
        <v>BUCHA DE REDUCAO FERRO GALVANIZADO Ф 3 x 2", FAB. TUPY</v>
      </c>
      <c r="D648" s="41">
        <v>2</v>
      </c>
      <c r="E648" s="42">
        <f>D648*('Itens de Contrato'!F648+'Itens de Contrato'!G648)</f>
        <v>234.95690143526218</v>
      </c>
      <c r="F648" s="44">
        <f t="shared" si="20"/>
        <v>2</v>
      </c>
      <c r="G648" s="44">
        <f>SUM('Medição 01'!G648,'Medição 02'!G648,'Medição 03'!G648,'Medição 04'!G648,'Medição 05'!G648,'Medição 06'!G648,'Medição 07'!G648,'Medição 08'!G648,'Medição 09'!G648,'Medição 10'!G648,'Medição 11'!G648,'Medição 12'!G648)</f>
        <v>0</v>
      </c>
      <c r="H648" s="46">
        <f t="shared" si="21"/>
        <v>0</v>
      </c>
      <c r="I648" s="45">
        <f>G648*('Itens de Contrato'!F648+'Itens de Contrato'!G648)</f>
        <v>0</v>
      </c>
    </row>
    <row r="649" spans="1:9" x14ac:dyDescent="0.25">
      <c r="A649" s="22" t="str">
        <f>'Itens de Contrato'!A649</f>
        <v>Istalações Incêndio - Tubulações (Prumadas /Distribuição) - FG</v>
      </c>
      <c r="B649" s="22" t="str">
        <f>'Itens de Contrato'!B649</f>
        <v>6.1.72</v>
      </c>
      <c r="C649" s="68" t="str">
        <f>VLOOKUP(B649,'Itens de Contrato'!B$5:J$873,2,0)</f>
        <v>BUCHA DE REDUCAO FERRO GALVANIZADO Ф 3 x 1.1/2", FAB. TUPY</v>
      </c>
      <c r="D649" s="41">
        <v>3</v>
      </c>
      <c r="E649" s="42">
        <f>D649*('Itens de Contrato'!F649+'Itens de Contrato'!G649)</f>
        <v>352.4353521528933</v>
      </c>
      <c r="F649" s="44">
        <f t="shared" si="20"/>
        <v>3</v>
      </c>
      <c r="G649" s="44">
        <f>SUM('Medição 01'!G649,'Medição 02'!G649,'Medição 03'!G649,'Medição 04'!G649,'Medição 05'!G649,'Medição 06'!G649,'Medição 07'!G649,'Medição 08'!G649,'Medição 09'!G649,'Medição 10'!G649,'Medição 11'!G649,'Medição 12'!G649)</f>
        <v>0</v>
      </c>
      <c r="H649" s="46">
        <f t="shared" si="21"/>
        <v>0</v>
      </c>
      <c r="I649" s="45">
        <f>G649*('Itens de Contrato'!F649+'Itens de Contrato'!G649)</f>
        <v>0</v>
      </c>
    </row>
    <row r="650" spans="1:9" x14ac:dyDescent="0.25">
      <c r="A650" s="22" t="str">
        <f>'Itens de Contrato'!A650</f>
        <v>Istalações Incêndio - Tubulações (Prumadas /Distribuição) - FG</v>
      </c>
      <c r="B650" s="22" t="str">
        <f>'Itens de Contrato'!B650</f>
        <v>6.1.73</v>
      </c>
      <c r="C650" s="68" t="str">
        <f>VLOOKUP(B650,'Itens de Contrato'!B$5:J$873,2,0)</f>
        <v>BUCHA DE REDUCAO FERRO GALVANIZADO Ф 4 x 3", FAB. TUPY</v>
      </c>
      <c r="D650" s="41">
        <v>2</v>
      </c>
      <c r="E650" s="42">
        <f>D650*('Itens de Contrato'!F650+'Itens de Contrato'!G650)</f>
        <v>425.42624493939479</v>
      </c>
      <c r="F650" s="44">
        <f t="shared" si="20"/>
        <v>2</v>
      </c>
      <c r="G650" s="44">
        <f>SUM('Medição 01'!G650,'Medição 02'!G650,'Medição 03'!G650,'Medição 04'!G650,'Medição 05'!G650,'Medição 06'!G650,'Medição 07'!G650,'Medição 08'!G650,'Medição 09'!G650,'Medição 10'!G650,'Medição 11'!G650,'Medição 12'!G650)</f>
        <v>0</v>
      </c>
      <c r="H650" s="46">
        <f t="shared" si="21"/>
        <v>0</v>
      </c>
      <c r="I650" s="45">
        <f>G650*('Itens de Contrato'!F650+'Itens de Contrato'!G650)</f>
        <v>0</v>
      </c>
    </row>
    <row r="651" spans="1:9" x14ac:dyDescent="0.25">
      <c r="A651" s="22" t="str">
        <f>'Itens de Contrato'!A651</f>
        <v>Istalações Incêndio - Tubulações (Prumadas /Distribuição) - FG</v>
      </c>
      <c r="B651" s="22" t="str">
        <f>'Itens de Contrato'!B651</f>
        <v>6.1.74</v>
      </c>
      <c r="C651" s="68" t="str">
        <f>VLOOKUP(B651,'Itens de Contrato'!B$5:J$873,2,0)</f>
        <v>BUCHA DE REDUCAO FERRO GALVANIZADO Ф 4 x 2.1/2", FAB. TUPY</v>
      </c>
      <c r="D651" s="41">
        <v>5</v>
      </c>
      <c r="E651" s="42">
        <f>D651*('Itens de Contrato'!F651+'Itens de Contrato'!G651)</f>
        <v>1063.5656123484869</v>
      </c>
      <c r="F651" s="44">
        <f t="shared" si="20"/>
        <v>5</v>
      </c>
      <c r="G651" s="44">
        <f>SUM('Medição 01'!G651,'Medição 02'!G651,'Medição 03'!G651,'Medição 04'!G651,'Medição 05'!G651,'Medição 06'!G651,'Medição 07'!G651,'Medição 08'!G651,'Medição 09'!G651,'Medição 10'!G651,'Medição 11'!G651,'Medição 12'!G651)</f>
        <v>0</v>
      </c>
      <c r="H651" s="46">
        <f t="shared" si="21"/>
        <v>0</v>
      </c>
      <c r="I651" s="45">
        <f>G651*('Itens de Contrato'!F651+'Itens de Contrato'!G651)</f>
        <v>0</v>
      </c>
    </row>
    <row r="652" spans="1:9" x14ac:dyDescent="0.25">
      <c r="A652" s="22" t="str">
        <f>'Itens de Contrato'!A652</f>
        <v>Istalações Incêndio - Tubulações (Prumadas /Distribuição) - FG</v>
      </c>
      <c r="B652" s="22" t="str">
        <f>'Itens de Contrato'!B652</f>
        <v>6.1.75</v>
      </c>
      <c r="C652" s="68" t="str">
        <f>VLOOKUP(B652,'Itens de Contrato'!B$5:J$873,2,0)</f>
        <v>BUCHA DE REDUCAO FERRO GALVANIZADO Ф 4 x 2", FAB. TUPY</v>
      </c>
      <c r="D652" s="41">
        <v>2</v>
      </c>
      <c r="E652" s="42">
        <f>D652*('Itens de Contrato'!F652+'Itens de Contrato'!G652)</f>
        <v>425.42624493939479</v>
      </c>
      <c r="F652" s="44">
        <f t="shared" si="20"/>
        <v>2</v>
      </c>
      <c r="G652" s="44">
        <f>SUM('Medição 01'!G652,'Medição 02'!G652,'Medição 03'!G652,'Medição 04'!G652,'Medição 05'!G652,'Medição 06'!G652,'Medição 07'!G652,'Medição 08'!G652,'Medição 09'!G652,'Medição 10'!G652,'Medição 11'!G652,'Medição 12'!G652)</f>
        <v>0</v>
      </c>
      <c r="H652" s="46">
        <f t="shared" si="21"/>
        <v>0</v>
      </c>
      <c r="I652" s="45">
        <f>G652*('Itens de Contrato'!F652+'Itens de Contrato'!G652)</f>
        <v>0</v>
      </c>
    </row>
    <row r="653" spans="1:9" x14ac:dyDescent="0.25">
      <c r="A653" s="22" t="str">
        <f>'Itens de Contrato'!A653</f>
        <v>Istalações Incêndio - Tubulações (Prumadas /Distribuição) - FG</v>
      </c>
      <c r="B653" s="22" t="str">
        <f>'Itens de Contrato'!B653</f>
        <v>6.1.76</v>
      </c>
      <c r="C653" s="68" t="str">
        <f>VLOOKUP(B653,'Itens de Contrato'!B$5:J$873,2,0)</f>
        <v>NIPLE DUPLO SEXTAVADO FERRO GALVANIZADO Ф 3/4", FAB. TUPY</v>
      </c>
      <c r="D653" s="41">
        <v>42</v>
      </c>
      <c r="E653" s="42">
        <f>D653*('Itens de Contrato'!F653+'Itens de Contrato'!G653)</f>
        <v>546.47448025870017</v>
      </c>
      <c r="F653" s="44">
        <f t="shared" si="20"/>
        <v>42</v>
      </c>
      <c r="G653" s="44">
        <f>SUM('Medição 01'!G653,'Medição 02'!G653,'Medição 03'!G653,'Medição 04'!G653,'Medição 05'!G653,'Medição 06'!G653,'Medição 07'!G653,'Medição 08'!G653,'Medição 09'!G653,'Medição 10'!G653,'Medição 11'!G653,'Medição 12'!G653)</f>
        <v>0</v>
      </c>
      <c r="H653" s="46">
        <f t="shared" si="21"/>
        <v>0</v>
      </c>
      <c r="I653" s="45">
        <f>G653*('Itens de Contrato'!F653+'Itens de Contrato'!G653)</f>
        <v>0</v>
      </c>
    </row>
    <row r="654" spans="1:9" x14ac:dyDescent="0.25">
      <c r="A654" s="22" t="str">
        <f>'Itens de Contrato'!A654</f>
        <v>Istalações Incêndio - Tubulações (Prumadas /Distribuição) - FG</v>
      </c>
      <c r="B654" s="22" t="str">
        <f>'Itens de Contrato'!B654</f>
        <v>6.1.77</v>
      </c>
      <c r="C654" s="68" t="str">
        <f>VLOOKUP(B654,'Itens de Contrato'!B$5:J$873,2,0)</f>
        <v>NIPLE DUPLO SEXTAVADO FERRO GALVANIZADO Ф 1", FAB. TUPY</v>
      </c>
      <c r="D654" s="41">
        <v>1</v>
      </c>
      <c r="E654" s="42">
        <f>D654*('Itens de Contrato'!F654+'Itens de Contrato'!G654)</f>
        <v>21.719645634579003</v>
      </c>
      <c r="F654" s="44">
        <f t="shared" si="20"/>
        <v>1</v>
      </c>
      <c r="G654" s="44">
        <f>SUM('Medição 01'!G654,'Medição 02'!G654,'Medição 03'!G654,'Medição 04'!G654,'Medição 05'!G654,'Medição 06'!G654,'Medição 07'!G654,'Medição 08'!G654,'Medição 09'!G654,'Medição 10'!G654,'Medição 11'!G654,'Medição 12'!G654)</f>
        <v>0</v>
      </c>
      <c r="H654" s="46">
        <f t="shared" si="21"/>
        <v>0</v>
      </c>
      <c r="I654" s="45">
        <f>G654*('Itens de Contrato'!F654+'Itens de Contrato'!G654)</f>
        <v>0</v>
      </c>
    </row>
    <row r="655" spans="1:9" x14ac:dyDescent="0.25">
      <c r="A655" s="22" t="str">
        <f>'Itens de Contrato'!A655</f>
        <v>Istalações Incêndio - Tubulações (Prumadas /Distribuição) - FG</v>
      </c>
      <c r="B655" s="22" t="str">
        <f>'Itens de Contrato'!B655</f>
        <v>6.1.78</v>
      </c>
      <c r="C655" s="68" t="str">
        <f>VLOOKUP(B655,'Itens de Contrato'!B$5:J$873,2,0)</f>
        <v>NIPLE DUPLO SEXTAVADO FERRO GALVANIZADO Ф 2", FAB. TUPY</v>
      </c>
      <c r="D655" s="41">
        <v>1</v>
      </c>
      <c r="E655" s="42">
        <f>D655*('Itens de Contrato'!F655+'Itens de Contrato'!G655)</f>
        <v>76.735917831602237</v>
      </c>
      <c r="F655" s="44">
        <f t="shared" si="20"/>
        <v>1</v>
      </c>
      <c r="G655" s="44">
        <f>SUM('Medição 01'!G655,'Medição 02'!G655,'Medição 03'!G655,'Medição 04'!G655,'Medição 05'!G655,'Medição 06'!G655,'Medição 07'!G655,'Medição 08'!G655,'Medição 09'!G655,'Medição 10'!G655,'Medição 11'!G655,'Medição 12'!G655)</f>
        <v>0</v>
      </c>
      <c r="H655" s="46">
        <f t="shared" si="21"/>
        <v>0</v>
      </c>
      <c r="I655" s="45">
        <f>G655*('Itens de Contrato'!F655+'Itens de Contrato'!G655)</f>
        <v>0</v>
      </c>
    </row>
    <row r="656" spans="1:9" x14ac:dyDescent="0.25">
      <c r="A656" s="22" t="str">
        <f>'Itens de Contrato'!A656</f>
        <v>Istalações Incêndio - Tubulações (Prumadas /Distribuição) - FG</v>
      </c>
      <c r="B656" s="22" t="str">
        <f>'Itens de Contrato'!B656</f>
        <v>6.1.79</v>
      </c>
      <c r="C656" s="68" t="str">
        <f>VLOOKUP(B656,'Itens de Contrato'!B$5:J$873,2,0)</f>
        <v>NIPLE DUPLO SEXTAVADO FERRO GALVANIZADO Ф 2.1/2", FAB. TUPY</v>
      </c>
      <c r="D656" s="41">
        <v>21</v>
      </c>
      <c r="E656" s="42">
        <f>D656*('Itens de Contrato'!F656+'Itens de Contrato'!G656)</f>
        <v>2289.1686889577049</v>
      </c>
      <c r="F656" s="44">
        <f t="shared" si="20"/>
        <v>21</v>
      </c>
      <c r="G656" s="44">
        <f>SUM('Medição 01'!G656,'Medição 02'!G656,'Medição 03'!G656,'Medição 04'!G656,'Medição 05'!G656,'Medição 06'!G656,'Medição 07'!G656,'Medição 08'!G656,'Medição 09'!G656,'Medição 10'!G656,'Medição 11'!G656,'Medição 12'!G656)</f>
        <v>0</v>
      </c>
      <c r="H656" s="46">
        <f t="shared" si="21"/>
        <v>0</v>
      </c>
      <c r="I656" s="45">
        <f>G656*('Itens de Contrato'!F656+'Itens de Contrato'!G656)</f>
        <v>0</v>
      </c>
    </row>
    <row r="657" spans="1:9" x14ac:dyDescent="0.25">
      <c r="A657" s="22" t="str">
        <f>'Itens de Contrato'!A657</f>
        <v>Istalações Incêndio - Tubulações (Prumadas /Distribuição) - FG</v>
      </c>
      <c r="B657" s="22" t="str">
        <f>'Itens de Contrato'!B657</f>
        <v>6.1.80</v>
      </c>
      <c r="C657" s="68" t="str">
        <f>VLOOKUP(B657,'Itens de Contrato'!B$5:J$873,2,0)</f>
        <v>NIPLE DUPLO SEXTAVADO FERRO GALVANIZADO Ф 3", FAB. TUPY</v>
      </c>
      <c r="D657" s="41">
        <v>1</v>
      </c>
      <c r="E657" s="42">
        <f>D657*('Itens de Contrato'!F657+'Itens de Contrato'!G657)</f>
        <v>157.3649796920441</v>
      </c>
      <c r="F657" s="44">
        <f t="shared" si="20"/>
        <v>1</v>
      </c>
      <c r="G657" s="44">
        <f>SUM('Medição 01'!G657,'Medição 02'!G657,'Medição 03'!G657,'Medição 04'!G657,'Medição 05'!G657,'Medição 06'!G657,'Medição 07'!G657,'Medição 08'!G657,'Medição 09'!G657,'Medição 10'!G657,'Medição 11'!G657,'Medição 12'!G657)</f>
        <v>0</v>
      </c>
      <c r="H657" s="46">
        <f t="shared" si="21"/>
        <v>0</v>
      </c>
      <c r="I657" s="45">
        <f>G657*('Itens de Contrato'!F657+'Itens de Contrato'!G657)</f>
        <v>0</v>
      </c>
    </row>
    <row r="658" spans="1:9" x14ac:dyDescent="0.25">
      <c r="A658" s="22" t="str">
        <f>'Itens de Contrato'!A658</f>
        <v>Istalações Incêndio - Tubulações (Prumadas /Distribuição) - FG</v>
      </c>
      <c r="B658" s="22" t="str">
        <f>'Itens de Contrato'!B658</f>
        <v>6.1.81</v>
      </c>
      <c r="C658" s="68" t="str">
        <f>VLOOKUP(B658,'Itens de Contrato'!B$5:J$873,2,0)</f>
        <v>NIPLE DUPLO SEXTAVADO FERRO GALVANIZADO Ф 4", FAB. TUPY</v>
      </c>
      <c r="D658" s="41">
        <v>15</v>
      </c>
      <c r="E658" s="42">
        <f>D658*('Itens de Contrato'!F658+'Itens de Contrato'!G658)</f>
        <v>3754.3227088639051</v>
      </c>
      <c r="F658" s="44">
        <f t="shared" si="20"/>
        <v>15</v>
      </c>
      <c r="G658" s="44">
        <f>SUM('Medição 01'!G658,'Medição 02'!G658,'Medição 03'!G658,'Medição 04'!G658,'Medição 05'!G658,'Medição 06'!G658,'Medição 07'!G658,'Medição 08'!G658,'Medição 09'!G658,'Medição 10'!G658,'Medição 11'!G658,'Medição 12'!G658)</f>
        <v>0</v>
      </c>
      <c r="H658" s="46">
        <f t="shared" si="21"/>
        <v>0</v>
      </c>
      <c r="I658" s="45">
        <f>G658*('Itens de Contrato'!F658+'Itens de Contrato'!G658)</f>
        <v>0</v>
      </c>
    </row>
    <row r="659" spans="1:9" x14ac:dyDescent="0.25">
      <c r="A659" s="22" t="str">
        <f>'Itens de Contrato'!A659</f>
        <v>Istalações Incêndio - Tubulações (Prumadas /Distribuição) - FG</v>
      </c>
      <c r="B659" s="22" t="str">
        <f>'Itens de Contrato'!B659</f>
        <v>6.1.82</v>
      </c>
      <c r="C659" s="68" t="str">
        <f>VLOOKUP(B659,'Itens de Contrato'!B$5:J$873,2,0)</f>
        <v>LUVA UNIÃO FERRO GALVANIZADO ASSENTO PLANO Ф 3/4", FAB. TUPY</v>
      </c>
      <c r="D659" s="41">
        <v>29</v>
      </c>
      <c r="E659" s="42">
        <f>D659*('Itens de Contrato'!F659+'Itens de Contrato'!G659)</f>
        <v>2514.527874908269</v>
      </c>
      <c r="F659" s="44">
        <f t="shared" si="20"/>
        <v>29</v>
      </c>
      <c r="G659" s="44">
        <f>SUM('Medição 01'!G659,'Medição 02'!G659,'Medição 03'!G659,'Medição 04'!G659,'Medição 05'!G659,'Medição 06'!G659,'Medição 07'!G659,'Medição 08'!G659,'Medição 09'!G659,'Medição 10'!G659,'Medição 11'!G659,'Medição 12'!G659)</f>
        <v>0</v>
      </c>
      <c r="H659" s="46">
        <f t="shared" si="21"/>
        <v>0</v>
      </c>
      <c r="I659" s="45">
        <f>G659*('Itens de Contrato'!F659+'Itens de Contrato'!G659)</f>
        <v>0</v>
      </c>
    </row>
    <row r="660" spans="1:9" x14ac:dyDescent="0.25">
      <c r="A660" s="22" t="str">
        <f>'Itens de Contrato'!A660</f>
        <v>Istalações Incêndio - Tubulações (Prumadas /Distribuição) - FG</v>
      </c>
      <c r="B660" s="22" t="str">
        <f>'Itens de Contrato'!B660</f>
        <v>6.1.83</v>
      </c>
      <c r="C660" s="68" t="str">
        <f>VLOOKUP(B660,'Itens de Contrato'!B$5:J$873,2,0)</f>
        <v>LUVA UNIÃO FERRO GALVANIZADO ASSENTO PLANO Ф 1", FAB. TUPY</v>
      </c>
      <c r="D660" s="41">
        <v>1</v>
      </c>
      <c r="E660" s="42">
        <f>D660*('Itens de Contrato'!F660+'Itens de Contrato'!G660)</f>
        <v>89.260228016805144</v>
      </c>
      <c r="F660" s="44">
        <f t="shared" si="20"/>
        <v>1</v>
      </c>
      <c r="G660" s="44">
        <f>SUM('Medição 01'!G660,'Medição 02'!G660,'Medição 03'!G660,'Medição 04'!G660,'Medição 05'!G660,'Medição 06'!G660,'Medição 07'!G660,'Medição 08'!G660,'Medição 09'!G660,'Medição 10'!G660,'Medição 11'!G660,'Medição 12'!G660)</f>
        <v>0</v>
      </c>
      <c r="H660" s="46">
        <f t="shared" si="21"/>
        <v>0</v>
      </c>
      <c r="I660" s="45">
        <f>G660*('Itens de Contrato'!F660+'Itens de Contrato'!G660)</f>
        <v>0</v>
      </c>
    </row>
    <row r="661" spans="1:9" x14ac:dyDescent="0.25">
      <c r="A661" s="22" t="str">
        <f>'Itens de Contrato'!A661</f>
        <v>Istalações Incêndio - Tubulações (Prumadas /Distribuição) - FG</v>
      </c>
      <c r="B661" s="22" t="str">
        <f>'Itens de Contrato'!B661</f>
        <v>6.1.84</v>
      </c>
      <c r="C661" s="68" t="str">
        <f>VLOOKUP(B661,'Itens de Contrato'!B$5:J$873,2,0)</f>
        <v>LUVA UNIÃO FERRO GALVANIZADO ASSENTO PLANO Ф 2", FAB. TUPY</v>
      </c>
      <c r="D661" s="41">
        <v>1</v>
      </c>
      <c r="E661" s="42">
        <f>D661*('Itens de Contrato'!F661+'Itens de Contrato'!G661)</f>
        <v>243.2005129865708</v>
      </c>
      <c r="F661" s="44">
        <f t="shared" si="20"/>
        <v>1</v>
      </c>
      <c r="G661" s="44">
        <f>SUM('Medição 01'!G661,'Medição 02'!G661,'Medição 03'!G661,'Medição 04'!G661,'Medição 05'!G661,'Medição 06'!G661,'Medição 07'!G661,'Medição 08'!G661,'Medição 09'!G661,'Medição 10'!G661,'Medição 11'!G661,'Medição 12'!G661)</f>
        <v>0</v>
      </c>
      <c r="H661" s="46">
        <f t="shared" si="21"/>
        <v>0</v>
      </c>
      <c r="I661" s="45">
        <f>G661*('Itens de Contrato'!F661+'Itens de Contrato'!G661)</f>
        <v>0</v>
      </c>
    </row>
    <row r="662" spans="1:9" x14ac:dyDescent="0.25">
      <c r="A662" s="22" t="str">
        <f>'Itens de Contrato'!A662</f>
        <v>Istalações Incêndio - Tubulações (Prumadas /Distribuição) - FG</v>
      </c>
      <c r="B662" s="22" t="str">
        <f>'Itens de Contrato'!B662</f>
        <v>6.1.85</v>
      </c>
      <c r="C662" s="68" t="str">
        <f>VLOOKUP(B662,'Itens de Contrato'!B$5:J$873,2,0)</f>
        <v>LUVA UNIÃO FERRO GALVANIZADO ASSENTO PLANO Ф 3", FAB. TUPY</v>
      </c>
      <c r="D662" s="41">
        <v>1</v>
      </c>
      <c r="E662" s="42">
        <f>D662*('Itens de Contrato'!F662+'Itens de Contrato'!G662)</f>
        <v>477.23137323537748</v>
      </c>
      <c r="F662" s="44">
        <f t="shared" si="20"/>
        <v>1</v>
      </c>
      <c r="G662" s="44">
        <f>SUM('Medição 01'!G662,'Medição 02'!G662,'Medição 03'!G662,'Medição 04'!G662,'Medição 05'!G662,'Medição 06'!G662,'Medição 07'!G662,'Medição 08'!G662,'Medição 09'!G662,'Medição 10'!G662,'Medição 11'!G662,'Medição 12'!G662)</f>
        <v>0</v>
      </c>
      <c r="H662" s="46">
        <f t="shared" si="21"/>
        <v>0</v>
      </c>
      <c r="I662" s="45">
        <f>G662*('Itens de Contrato'!F662+'Itens de Contrato'!G662)</f>
        <v>0</v>
      </c>
    </row>
    <row r="663" spans="1:9" x14ac:dyDescent="0.25">
      <c r="A663" s="22" t="str">
        <f>'Itens de Contrato'!A663</f>
        <v>Istalações Incêndio - Tubulações (Prumadas /Distribuição) - FG</v>
      </c>
      <c r="B663" s="22" t="str">
        <f>'Itens de Contrato'!B663</f>
        <v>6.1.86</v>
      </c>
      <c r="C663" s="68" t="str">
        <f>VLOOKUP(B663,'Itens de Contrato'!B$5:J$873,2,0)</f>
        <v>LUVA UNIÃO FERRO GALVANIZADO ASSENTO PLANO Ф 4", FAB. TUPY</v>
      </c>
      <c r="D663" s="41">
        <v>15</v>
      </c>
      <c r="E663" s="42">
        <f>D663*('Itens de Contrato'!F663+'Itens de Contrato'!G663)</f>
        <v>9928.3670131700073</v>
      </c>
      <c r="F663" s="44">
        <f t="shared" si="20"/>
        <v>15</v>
      </c>
      <c r="G663" s="44">
        <f>SUM('Medição 01'!G663,'Medição 02'!G663,'Medição 03'!G663,'Medição 04'!G663,'Medição 05'!G663,'Medição 06'!G663,'Medição 07'!G663,'Medição 08'!G663,'Medição 09'!G663,'Medição 10'!G663,'Medição 11'!G663,'Medição 12'!G663)</f>
        <v>0</v>
      </c>
      <c r="H663" s="46">
        <f t="shared" si="21"/>
        <v>0</v>
      </c>
      <c r="I663" s="45">
        <f>G663*('Itens de Contrato'!F663+'Itens de Contrato'!G663)</f>
        <v>0</v>
      </c>
    </row>
    <row r="664" spans="1:9" x14ac:dyDescent="0.25">
      <c r="A664" s="22" t="str">
        <f>'Itens de Contrato'!A664</f>
        <v>Istalações Incêndio - Tubulações (Prumadas /Distribuição) - FG</v>
      </c>
      <c r="B664" s="22" t="str">
        <f>'Itens de Contrato'!B664</f>
        <v>6.1.87</v>
      </c>
      <c r="C664" s="68" t="str">
        <f>VLOOKUP(B664,'Itens de Contrato'!B$5:J$873,2,0)</f>
        <v>FLANGE SEXTAVADO FERRO MALEÁVEL GALVANIZADO Ф 2", FAB. TUPY</v>
      </c>
      <c r="D664" s="41">
        <v>2</v>
      </c>
      <c r="E664" s="42">
        <f>D664*('Itens de Contrato'!F664+'Itens de Contrato'!G664)</f>
        <v>196.50534382644665</v>
      </c>
      <c r="F664" s="44">
        <f t="shared" si="20"/>
        <v>2</v>
      </c>
      <c r="G664" s="44">
        <f>SUM('Medição 01'!G664,'Medição 02'!G664,'Medição 03'!G664,'Medição 04'!G664,'Medição 05'!G664,'Medição 06'!G664,'Medição 07'!G664,'Medição 08'!G664,'Medição 09'!G664,'Medição 10'!G664,'Medição 11'!G664,'Medição 12'!G664)</f>
        <v>0</v>
      </c>
      <c r="H664" s="46">
        <f t="shared" si="21"/>
        <v>0</v>
      </c>
      <c r="I664" s="45">
        <f>G664*('Itens de Contrato'!F664+'Itens de Contrato'!G664)</f>
        <v>0</v>
      </c>
    </row>
    <row r="665" spans="1:9" x14ac:dyDescent="0.25">
      <c r="A665" s="22" t="str">
        <f>'Itens de Contrato'!A665</f>
        <v>Istalações Incêndio - Tubulações (Prumadas /Distribuição) - FG</v>
      </c>
      <c r="B665" s="22" t="str">
        <f>'Itens de Contrato'!B665</f>
        <v>6.1.88</v>
      </c>
      <c r="C665" s="68" t="str">
        <f>VLOOKUP(B665,'Itens de Contrato'!B$5:J$873,2,0)</f>
        <v>FLANGE SEXTAVADO FERRO MALEÁVEL GALVANIZADO Ф 4", FAB. TUPY</v>
      </c>
      <c r="D665" s="41">
        <v>12</v>
      </c>
      <c r="E665" s="42">
        <f>D665*('Itens de Contrato'!F665+'Itens de Contrato'!G665)</f>
        <v>3197.4035040702543</v>
      </c>
      <c r="F665" s="44">
        <f t="shared" si="20"/>
        <v>12</v>
      </c>
      <c r="G665" s="44">
        <f>SUM('Medição 01'!G665,'Medição 02'!G665,'Medição 03'!G665,'Medição 04'!G665,'Medição 05'!G665,'Medição 06'!G665,'Medição 07'!G665,'Medição 08'!G665,'Medição 09'!G665,'Medição 10'!G665,'Medição 11'!G665,'Medição 12'!G665)</f>
        <v>0</v>
      </c>
      <c r="H665" s="46">
        <f t="shared" si="21"/>
        <v>0</v>
      </c>
      <c r="I665" s="45">
        <f>G665*('Itens de Contrato'!F665+'Itens de Contrato'!G665)</f>
        <v>0</v>
      </c>
    </row>
    <row r="666" spans="1:9" x14ac:dyDescent="0.25">
      <c r="A666" s="22" t="str">
        <f>'Itens de Contrato'!A666</f>
        <v>Istalações Incêndio - Tubulações (Prumadas /Distribuição) - FG</v>
      </c>
      <c r="B666" s="22" t="str">
        <f>'Itens de Contrato'!B666</f>
        <v>6.1.89</v>
      </c>
      <c r="C666" s="68" t="str">
        <f>VLOOKUP(B666,'Itens de Contrato'!B$5:J$873,2,0)</f>
        <v>FITA VEDA ROSCA 3/4" X 25m, FAB. TIGRE, AMANCO</v>
      </c>
      <c r="D666" s="41">
        <v>18</v>
      </c>
      <c r="E666" s="42">
        <f>D666*('Itens de Contrato'!F666+'Itens de Contrato'!G666)</f>
        <v>287.21301533677746</v>
      </c>
      <c r="F666" s="44">
        <f t="shared" si="20"/>
        <v>18</v>
      </c>
      <c r="G666" s="44">
        <f>SUM('Medição 01'!G666,'Medição 02'!G666,'Medição 03'!G666,'Medição 04'!G666,'Medição 05'!G666,'Medição 06'!G666,'Medição 07'!G666,'Medição 08'!G666,'Medição 09'!G666,'Medição 10'!G666,'Medição 11'!G666,'Medição 12'!G666)</f>
        <v>0</v>
      </c>
      <c r="H666" s="46">
        <f t="shared" si="21"/>
        <v>0</v>
      </c>
      <c r="I666" s="45">
        <f>G666*('Itens de Contrato'!F666+'Itens de Contrato'!G666)</f>
        <v>0</v>
      </c>
    </row>
    <row r="667" spans="1:9" x14ac:dyDescent="0.25">
      <c r="A667" s="22" t="str">
        <f>'Itens de Contrato'!A667</f>
        <v>Istalações Incêndio - Tubulações (Prumadas /Distribuição) - FG</v>
      </c>
      <c r="B667" s="22" t="str">
        <f>'Itens de Contrato'!B667</f>
        <v>6.1.90</v>
      </c>
      <c r="C667" s="68" t="str">
        <f>VLOOKUP(B667,'Itens de Contrato'!B$5:J$873,2,0)</f>
        <v>LIXA PRETA (FERRO) GRAMATURA No 80, FAB. NORTON</v>
      </c>
      <c r="D667" s="41">
        <v>15</v>
      </c>
      <c r="E667" s="42">
        <f>D667*('Itens de Contrato'!F667+'Itens de Contrato'!G667)</f>
        <v>135.81000725206638</v>
      </c>
      <c r="F667" s="44">
        <f t="shared" si="20"/>
        <v>15</v>
      </c>
      <c r="G667" s="44">
        <f>SUM('Medição 01'!G667,'Medição 02'!G667,'Medição 03'!G667,'Medição 04'!G667,'Medição 05'!G667,'Medição 06'!G667,'Medição 07'!G667,'Medição 08'!G667,'Medição 09'!G667,'Medição 10'!G667,'Medição 11'!G667,'Medição 12'!G667)</f>
        <v>0</v>
      </c>
      <c r="H667" s="46">
        <f t="shared" si="21"/>
        <v>0</v>
      </c>
      <c r="I667" s="45">
        <f>G667*('Itens de Contrato'!F667+'Itens de Contrato'!G667)</f>
        <v>0</v>
      </c>
    </row>
    <row r="668" spans="1:9" x14ac:dyDescent="0.25">
      <c r="A668" s="22" t="str">
        <f>'Itens de Contrato'!A668</f>
        <v>Istalações Incêndio - Tubulações (Prumadas /Distribuição) - FG</v>
      </c>
      <c r="B668" s="22" t="str">
        <f>'Itens de Contrato'!B668</f>
        <v>6.1.91</v>
      </c>
      <c r="C668" s="68" t="str">
        <f>VLOOKUP(B668,'Itens de Contrato'!B$5:J$873,2,0)</f>
        <v>FIO DE ALGODAO CRU (BAHIA) 50m</v>
      </c>
      <c r="D668" s="41">
        <v>13</v>
      </c>
      <c r="E668" s="42">
        <f>D668*('Itens de Contrato'!F668+'Itens de Contrato'!G668)</f>
        <v>399.60557689394028</v>
      </c>
      <c r="F668" s="44">
        <f t="shared" si="20"/>
        <v>13</v>
      </c>
      <c r="G668" s="44">
        <f>SUM('Medição 01'!G668,'Medição 02'!G668,'Medição 03'!G668,'Medição 04'!G668,'Medição 05'!G668,'Medição 06'!G668,'Medição 07'!G668,'Medição 08'!G668,'Medição 09'!G668,'Medição 10'!G668,'Medição 11'!G668,'Medição 12'!G668)</f>
        <v>0</v>
      </c>
      <c r="H668" s="46">
        <f t="shared" si="21"/>
        <v>0</v>
      </c>
      <c r="I668" s="45">
        <f>G668*('Itens de Contrato'!F668+'Itens de Contrato'!G668)</f>
        <v>0</v>
      </c>
    </row>
    <row r="669" spans="1:9" x14ac:dyDescent="0.25">
      <c r="A669" s="22" t="str">
        <f>'Itens de Contrato'!A669</f>
        <v>Istalações Incêndio - Tubulações (Prumadas /Distribuição) - FG</v>
      </c>
      <c r="B669" s="22" t="str">
        <f>'Itens de Contrato'!B669</f>
        <v>6.1.92</v>
      </c>
      <c r="C669" s="68" t="str">
        <f>VLOOKUP(B669,'Itens de Contrato'!B$5:J$873,2,0)</f>
        <v>FUNDO ANTIOXIDO ZARCAO</v>
      </c>
      <c r="D669" s="41">
        <v>3</v>
      </c>
      <c r="E669" s="42">
        <f>D669*('Itens de Contrato'!F669+'Itens de Contrato'!G669)</f>
        <v>1592.8334183884328</v>
      </c>
      <c r="F669" s="44">
        <f t="shared" si="20"/>
        <v>3</v>
      </c>
      <c r="G669" s="44">
        <f>SUM('Medição 01'!G669,'Medição 02'!G669,'Medição 03'!G669,'Medição 04'!G669,'Medição 05'!G669,'Medição 06'!G669,'Medição 07'!G669,'Medição 08'!G669,'Medição 09'!G669,'Medição 10'!G669,'Medição 11'!G669,'Medição 12'!G669)</f>
        <v>0</v>
      </c>
      <c r="H669" s="46">
        <f t="shared" si="21"/>
        <v>0</v>
      </c>
      <c r="I669" s="45">
        <f>G669*('Itens de Contrato'!F669+'Itens de Contrato'!G669)</f>
        <v>0</v>
      </c>
    </row>
    <row r="670" spans="1:9" x14ac:dyDescent="0.25">
      <c r="A670" s="22" t="str">
        <f>'Itens de Contrato'!A670</f>
        <v>Istalações Incêndio - Tubulações (Prumadas /Distribuição) - FG</v>
      </c>
      <c r="B670" s="22" t="str">
        <f>'Itens de Contrato'!B670</f>
        <v>6.1.93</v>
      </c>
      <c r="C670" s="68" t="str">
        <f>VLOOKUP(B670,'Itens de Contrato'!B$5:J$873,2,0)</f>
        <v>ESMALTE SINTETICO ALTO BRILHO</v>
      </c>
      <c r="D670" s="41">
        <v>3</v>
      </c>
      <c r="E670" s="42">
        <f>D670*('Itens de Contrato'!F670+'Itens de Contrato'!G670)</f>
        <v>1173.6667293388455</v>
      </c>
      <c r="F670" s="44">
        <f t="shared" si="20"/>
        <v>3</v>
      </c>
      <c r="G670" s="44">
        <f>SUM('Medição 01'!G670,'Medição 02'!G670,'Medição 03'!G670,'Medição 04'!G670,'Medição 05'!G670,'Medição 06'!G670,'Medição 07'!G670,'Medição 08'!G670,'Medição 09'!G670,'Medição 10'!G670,'Medição 11'!G670,'Medição 12'!G670)</f>
        <v>0</v>
      </c>
      <c r="H670" s="46">
        <f t="shared" si="21"/>
        <v>0</v>
      </c>
      <c r="I670" s="45">
        <f>G670*('Itens de Contrato'!F670+'Itens de Contrato'!G670)</f>
        <v>0</v>
      </c>
    </row>
    <row r="671" spans="1:9" x14ac:dyDescent="0.25">
      <c r="A671" s="22" t="str">
        <f>'Itens de Contrato'!A671</f>
        <v>Istalações Incêndio - Tubulações (Prumadas /Distribuição) - FG</v>
      </c>
      <c r="B671" s="22" t="str">
        <f>'Itens de Contrato'!B671</f>
        <v>6.1.94</v>
      </c>
      <c r="C671" s="68" t="str">
        <f>VLOOKUP(B671,'Itens de Contrato'!B$5:J$873,2,0)</f>
        <v>SOLVENTE THINER 101</v>
      </c>
      <c r="D671" s="41">
        <v>2</v>
      </c>
      <c r="E671" s="42">
        <f>D671*('Itens de Contrato'!F671+'Itens de Contrato'!G671)</f>
        <v>945.64005049586979</v>
      </c>
      <c r="F671" s="44">
        <f t="shared" si="20"/>
        <v>2</v>
      </c>
      <c r="G671" s="44">
        <f>SUM('Medição 01'!G671,'Medição 02'!G671,'Medição 03'!G671,'Medição 04'!G671,'Medição 05'!G671,'Medição 06'!G671,'Medição 07'!G671,'Medição 08'!G671,'Medição 09'!G671,'Medição 10'!G671,'Medição 11'!G671,'Medição 12'!G671)</f>
        <v>0</v>
      </c>
      <c r="H671" s="46">
        <f t="shared" si="21"/>
        <v>0</v>
      </c>
      <c r="I671" s="45">
        <f>G671*('Itens de Contrato'!F671+'Itens de Contrato'!G671)</f>
        <v>0</v>
      </c>
    </row>
    <row r="672" spans="1:9" x14ac:dyDescent="0.25">
      <c r="A672" s="22" t="str">
        <f>'Itens de Contrato'!A672</f>
        <v>Istalações Incêndio - Tubulações (Prumadas /Distribuição) - FG</v>
      </c>
      <c r="B672" s="22" t="str">
        <f>'Itens de Contrato'!B672</f>
        <v>6.1.95</v>
      </c>
      <c r="C672" s="68" t="str">
        <f>VLOOKUP(B672,'Itens de Contrato'!B$5:J$873,2,0)</f>
        <v xml:space="preserve">FITA ANTICORROSIVA, 50mm X 30m, SCOTCH RAP, FAB. 3M </v>
      </c>
      <c r="D672" s="41">
        <v>2</v>
      </c>
      <c r="E672" s="42">
        <f>D672*('Itens de Contrato'!F672+'Itens de Contrato'!G672)</f>
        <v>1204.4056198691487</v>
      </c>
      <c r="F672" s="44">
        <f t="shared" si="20"/>
        <v>2</v>
      </c>
      <c r="G672" s="44">
        <f>SUM('Medição 01'!G672,'Medição 02'!G672,'Medição 03'!G672,'Medição 04'!G672,'Medição 05'!G672,'Medição 06'!G672,'Medição 07'!G672,'Medição 08'!G672,'Medição 09'!G672,'Medição 10'!G672,'Medição 11'!G672,'Medição 12'!G672)</f>
        <v>0</v>
      </c>
      <c r="H672" s="46">
        <f t="shared" si="21"/>
        <v>0</v>
      </c>
      <c r="I672" s="45">
        <f>G672*('Itens de Contrato'!F672+'Itens de Contrato'!G672)</f>
        <v>0</v>
      </c>
    </row>
    <row r="673" spans="1:9" ht="26.4" customHeight="1" x14ac:dyDescent="0.25">
      <c r="A673" s="22" t="str">
        <f>'Itens de Contrato'!A673</f>
        <v>Istalações Incêndio - Tubulações (Prumadas /Distribuição) - FG</v>
      </c>
      <c r="B673" s="22" t="str">
        <f>'Itens de Contrato'!B673</f>
        <v>6.1.96</v>
      </c>
      <c r="C673" s="68" t="str">
        <f>VLOOKUP(B673,'Itens de Contrato'!B$5:J$873,2,0)</f>
        <v>ABRAÇADEIRA AÇO GALVANIZADO, TIPO "ECONÔMICA" Ф 3/4", Ref. MAX.AA.ECO, FAB. MAXTIL,CARMEHIL</v>
      </c>
      <c r="D673" s="41">
        <v>48</v>
      </c>
      <c r="E673" s="42">
        <f>D673*('Itens de Contrato'!F673+'Itens de Contrato'!G673)</f>
        <v>201.20001074380204</v>
      </c>
      <c r="F673" s="44">
        <f t="shared" si="20"/>
        <v>48</v>
      </c>
      <c r="G673" s="44">
        <f>SUM('Medição 01'!G673,'Medição 02'!G673,'Medição 03'!G673,'Medição 04'!G673,'Medição 05'!G673,'Medição 06'!G673,'Medição 07'!G673,'Medição 08'!G673,'Medição 09'!G673,'Medição 10'!G673,'Medição 11'!G673,'Medição 12'!G673)</f>
        <v>0</v>
      </c>
      <c r="H673" s="46">
        <f t="shared" si="21"/>
        <v>0</v>
      </c>
      <c r="I673" s="45">
        <f>G673*('Itens de Contrato'!F673+'Itens de Contrato'!G673)</f>
        <v>0</v>
      </c>
    </row>
    <row r="674" spans="1:9" ht="26.4" customHeight="1" x14ac:dyDescent="0.25">
      <c r="A674" s="22" t="str">
        <f>'Itens de Contrato'!A674</f>
        <v>Istalações Incêndio - Tubulações (Prumadas /Distribuição) - FG</v>
      </c>
      <c r="B674" s="22" t="str">
        <f>'Itens de Contrato'!B674</f>
        <v>6.1.97</v>
      </c>
      <c r="C674" s="68" t="str">
        <f>VLOOKUP(B674,'Itens de Contrato'!B$5:J$873,2,0)</f>
        <v>ABRAÇADEIRA AÇO GALVANIZADO, TIPO "ECONÔMICA" Ф 1", Ref. MAX.AA.ECO, FAB. MAXTIL,CARMEHIL</v>
      </c>
      <c r="D674" s="41">
        <v>162</v>
      </c>
      <c r="E674" s="42">
        <f>D674*('Itens de Contrato'!F674+'Itens de Contrato'!G674)</f>
        <v>778.64404157851402</v>
      </c>
      <c r="F674" s="44">
        <f t="shared" si="20"/>
        <v>162</v>
      </c>
      <c r="G674" s="44">
        <f>SUM('Medição 01'!G674,'Medição 02'!G674,'Medição 03'!G674,'Medição 04'!G674,'Medição 05'!G674,'Medição 06'!G674,'Medição 07'!G674,'Medição 08'!G674,'Medição 09'!G674,'Medição 10'!G674,'Medição 11'!G674,'Medição 12'!G674)</f>
        <v>0</v>
      </c>
      <c r="H674" s="46">
        <f t="shared" si="21"/>
        <v>0</v>
      </c>
      <c r="I674" s="45">
        <f>G674*('Itens de Contrato'!F674+'Itens de Contrato'!G674)</f>
        <v>0</v>
      </c>
    </row>
    <row r="675" spans="1:9" ht="26.4" customHeight="1" x14ac:dyDescent="0.25">
      <c r="A675" s="22" t="str">
        <f>'Itens de Contrato'!A675</f>
        <v>Istalações Incêndio - Tubulações (Prumadas /Distribuição) - FG</v>
      </c>
      <c r="B675" s="22" t="str">
        <f>'Itens de Contrato'!B675</f>
        <v>6.1.98</v>
      </c>
      <c r="C675" s="68" t="str">
        <f>VLOOKUP(B675,'Itens de Contrato'!B$5:J$873,2,0)</f>
        <v>ABRAÇADEIRA AÇO GALVANIZADO, TIPO "ECONÔMICA" Ф 1.1/4", Ref. MAX.AA.ECO, FAB. MAXTIL,CARMEHIL</v>
      </c>
      <c r="D675" s="41">
        <v>79</v>
      </c>
      <c r="E675" s="42">
        <f>D675*('Itens de Contrato'!F675+'Itens de Contrato'!G675)</f>
        <v>540.86475110365132</v>
      </c>
      <c r="F675" s="44">
        <f t="shared" si="20"/>
        <v>79</v>
      </c>
      <c r="G675" s="44">
        <f>SUM('Medição 01'!G675,'Medição 02'!G675,'Medição 03'!G675,'Medição 04'!G675,'Medição 05'!G675,'Medição 06'!G675,'Medição 07'!G675,'Medição 08'!G675,'Medição 09'!G675,'Medição 10'!G675,'Medição 11'!G675,'Medição 12'!G675)</f>
        <v>0</v>
      </c>
      <c r="H675" s="46">
        <f t="shared" si="21"/>
        <v>0</v>
      </c>
      <c r="I675" s="45">
        <f>G675*('Itens de Contrato'!F675+'Itens de Contrato'!G675)</f>
        <v>0</v>
      </c>
    </row>
    <row r="676" spans="1:9" ht="26.4" customHeight="1" x14ac:dyDescent="0.25">
      <c r="A676" s="22" t="str">
        <f>'Itens de Contrato'!A676</f>
        <v>Istalações Incêndio - Tubulações (Prumadas /Distribuição) - FG</v>
      </c>
      <c r="B676" s="22" t="str">
        <f>'Itens de Contrato'!B676</f>
        <v>6.1.99</v>
      </c>
      <c r="C676" s="68" t="str">
        <f>VLOOKUP(B676,'Itens de Contrato'!B$5:J$873,2,0)</f>
        <v>ABRAÇADEIRA AÇO GALVANIZADO, TIPO "ECONÔMICA" Ф 1.1/2", Ref. MAX.AA.ECO, FAB. MAXTIL,CARMEHIL</v>
      </c>
      <c r="D676" s="41">
        <v>18</v>
      </c>
      <c r="E676" s="42">
        <f>D676*('Itens de Contrato'!F676+'Itens de Contrato'!G676)</f>
        <v>158.44500846074413</v>
      </c>
      <c r="F676" s="44">
        <f t="shared" si="20"/>
        <v>18</v>
      </c>
      <c r="G676" s="44">
        <f>SUM('Medição 01'!G676,'Medição 02'!G676,'Medição 03'!G676,'Medição 04'!G676,'Medição 05'!G676,'Medição 06'!G676,'Medição 07'!G676,'Medição 08'!G676,'Medição 09'!G676,'Medição 10'!G676,'Medição 11'!G676,'Medição 12'!G676)</f>
        <v>0</v>
      </c>
      <c r="H676" s="46">
        <f t="shared" si="21"/>
        <v>0</v>
      </c>
      <c r="I676" s="45">
        <f>G676*('Itens de Contrato'!F676+'Itens de Contrato'!G676)</f>
        <v>0</v>
      </c>
    </row>
    <row r="677" spans="1:9" ht="26.4" customHeight="1" x14ac:dyDescent="0.25">
      <c r="A677" s="22" t="str">
        <f>'Itens de Contrato'!A677</f>
        <v>Istalações Incêndio - Tubulações (Prumadas /Distribuição) - FG</v>
      </c>
      <c r="B677" s="22" t="str">
        <f>'Itens de Contrato'!B677</f>
        <v>6.1.100</v>
      </c>
      <c r="C677" s="68" t="str">
        <f>VLOOKUP(B677,'Itens de Contrato'!B$5:J$873,2,0)</f>
        <v>ABRAÇADEIRA AÇO GALVANIZADO, TIPO "ECONÔMICA" Ф 2", Ref. MAX.AA.ECO, FAB. MAXTIL,CARMEHIL</v>
      </c>
      <c r="D677" s="41">
        <v>15</v>
      </c>
      <c r="E677" s="42">
        <f>D677*('Itens de Contrato'!F677+'Itens de Contrato'!G677)</f>
        <v>169.76250906508298</v>
      </c>
      <c r="F677" s="44">
        <f t="shared" si="20"/>
        <v>15</v>
      </c>
      <c r="G677" s="44">
        <f>SUM('Medição 01'!G677,'Medição 02'!G677,'Medição 03'!G677,'Medição 04'!G677,'Medição 05'!G677,'Medição 06'!G677,'Medição 07'!G677,'Medição 08'!G677,'Medição 09'!G677,'Medição 10'!G677,'Medição 11'!G677,'Medição 12'!G677)</f>
        <v>0</v>
      </c>
      <c r="H677" s="46">
        <f t="shared" si="21"/>
        <v>0</v>
      </c>
      <c r="I677" s="45">
        <f>G677*('Itens de Contrato'!F677+'Itens de Contrato'!G677)</f>
        <v>0</v>
      </c>
    </row>
    <row r="678" spans="1:9" ht="26.4" customHeight="1" x14ac:dyDescent="0.25">
      <c r="A678" s="22" t="str">
        <f>'Itens de Contrato'!A678</f>
        <v>Istalações Incêndio - Tubulações (Prumadas /Distribuição) - FG</v>
      </c>
      <c r="B678" s="22" t="str">
        <f>'Itens de Contrato'!B678</f>
        <v>6.1.101</v>
      </c>
      <c r="C678" s="68" t="str">
        <f>VLOOKUP(B678,'Itens de Contrato'!B$5:J$873,2,0)</f>
        <v>ABRAÇADEIRA AÇO GALVANIZADO, TIPO "ECONÔMICA" Ф 2.1/2", Ref. MAX.AA.ECO, FAB. MAXTIL,CARMEHIL</v>
      </c>
      <c r="D678" s="41">
        <v>64</v>
      </c>
      <c r="E678" s="42">
        <f>D678*('Itens de Contrato'!F678+'Itens de Contrato'!G678)</f>
        <v>938.93338347107635</v>
      </c>
      <c r="F678" s="44">
        <f t="shared" si="20"/>
        <v>64</v>
      </c>
      <c r="G678" s="44">
        <f>SUM('Medição 01'!G678,'Medição 02'!G678,'Medição 03'!G678,'Medição 04'!G678,'Medição 05'!G678,'Medição 06'!G678,'Medição 07'!G678,'Medição 08'!G678,'Medição 09'!G678,'Medição 10'!G678,'Medição 11'!G678,'Medição 12'!G678)</f>
        <v>0</v>
      </c>
      <c r="H678" s="46">
        <f t="shared" si="21"/>
        <v>0</v>
      </c>
      <c r="I678" s="45">
        <f>G678*('Itens de Contrato'!F678+'Itens de Contrato'!G678)</f>
        <v>0</v>
      </c>
    </row>
    <row r="679" spans="1:9" ht="26.4" customHeight="1" x14ac:dyDescent="0.25">
      <c r="A679" s="22" t="str">
        <f>'Itens de Contrato'!A679</f>
        <v>Istalações Incêndio - Tubulações (Prumadas /Distribuição) - FG</v>
      </c>
      <c r="B679" s="22" t="str">
        <f>'Itens de Contrato'!B679</f>
        <v>6.1.102</v>
      </c>
      <c r="C679" s="68" t="str">
        <f>VLOOKUP(B679,'Itens de Contrato'!B$5:J$873,2,0)</f>
        <v>ABRAÇADEIRA AÇO GALVANIZADO, TIPO "ECONÔMICA" Ф 3", Ref. MAX.AA.ECO, FAB. MAXTIL,CARMEHIL</v>
      </c>
      <c r="D679" s="41">
        <v>6</v>
      </c>
      <c r="E679" s="42">
        <f>D679*('Itens de Contrato'!F679+'Itens de Contrato'!G679)</f>
        <v>114.01333942148783</v>
      </c>
      <c r="F679" s="44">
        <f t="shared" si="20"/>
        <v>6</v>
      </c>
      <c r="G679" s="44">
        <f>SUM('Medição 01'!G679,'Medição 02'!G679,'Medição 03'!G679,'Medição 04'!G679,'Medição 05'!G679,'Medição 06'!G679,'Medição 07'!G679,'Medição 08'!G679,'Medição 09'!G679,'Medição 10'!G679,'Medição 11'!G679,'Medição 12'!G679)</f>
        <v>0</v>
      </c>
      <c r="H679" s="46">
        <f t="shared" si="21"/>
        <v>0</v>
      </c>
      <c r="I679" s="45">
        <f>G679*('Itens de Contrato'!F679+'Itens de Contrato'!G679)</f>
        <v>0</v>
      </c>
    </row>
    <row r="680" spans="1:9" ht="26.4" customHeight="1" x14ac:dyDescent="0.25">
      <c r="A680" s="22" t="str">
        <f>'Itens de Contrato'!A680</f>
        <v>Istalações Incêndio - Tubulações (Prumadas /Distribuição) - FG</v>
      </c>
      <c r="B680" s="22" t="str">
        <f>'Itens de Contrato'!B680</f>
        <v>6.1.103</v>
      </c>
      <c r="C680" s="68" t="str">
        <f>VLOOKUP(B680,'Itens de Contrato'!B$5:J$873,2,0)</f>
        <v>ABRAÇADEIRA AÇO GALVANIZADO, TIPO "ECONÔMICA" Ф 4", Ref. MAX.AA.ECO, FAB. MAXTIL,CARMEHIL</v>
      </c>
      <c r="D680" s="41">
        <v>44</v>
      </c>
      <c r="E680" s="42">
        <f>D680*('Itens de Contrato'!F680+'Itens de Contrato'!G680)</f>
        <v>1088.1567247727291</v>
      </c>
      <c r="F680" s="44">
        <f t="shared" si="20"/>
        <v>44</v>
      </c>
      <c r="G680" s="44">
        <f>SUM('Medição 01'!G680,'Medição 02'!G680,'Medição 03'!G680,'Medição 04'!G680,'Medição 05'!G680,'Medição 06'!G680,'Medição 07'!G680,'Medição 08'!G680,'Medição 09'!G680,'Medição 10'!G680,'Medição 11'!G680,'Medição 12'!G680)</f>
        <v>0</v>
      </c>
      <c r="H680" s="46">
        <f t="shared" si="21"/>
        <v>0</v>
      </c>
      <c r="I680" s="45">
        <f>G680*('Itens de Contrato'!F680+'Itens de Contrato'!G680)</f>
        <v>0</v>
      </c>
    </row>
    <row r="681" spans="1:9" x14ac:dyDescent="0.25">
      <c r="A681" s="22" t="str">
        <f>'Itens de Contrato'!A681</f>
        <v>Istalações Incêndio - Tubulações (Prumadas /Distribuição) - FG</v>
      </c>
      <c r="B681" s="22" t="str">
        <f>'Itens de Contrato'!B681</f>
        <v>6.1.104</v>
      </c>
      <c r="C681" s="68" t="str">
        <f>VLOOKUP(B681,'Itens de Contrato'!B$5:J$873,2,0)</f>
        <v>SUPORTE EM "L" COM 02 FUROS, PRÉ-MOLDADO NA OBRA</v>
      </c>
      <c r="D681" s="41">
        <v>436</v>
      </c>
      <c r="E681" s="42">
        <f>D681*('Itens de Contrato'!F681+'Itens de Contrato'!G681)</f>
        <v>7614.8615177341753</v>
      </c>
      <c r="F681" s="44">
        <f t="shared" si="20"/>
        <v>436</v>
      </c>
      <c r="G681" s="44">
        <f>SUM('Medição 01'!G681,'Medição 02'!G681,'Medição 03'!G681,'Medição 04'!G681,'Medição 05'!G681,'Medição 06'!G681,'Medição 07'!G681,'Medição 08'!G681,'Medição 09'!G681,'Medição 10'!G681,'Medição 11'!G681,'Medição 12'!G681)</f>
        <v>0</v>
      </c>
      <c r="H681" s="46">
        <f t="shared" si="21"/>
        <v>0</v>
      </c>
      <c r="I681" s="45">
        <f>G681*('Itens de Contrato'!F681+'Itens de Contrato'!G681)</f>
        <v>0</v>
      </c>
    </row>
    <row r="682" spans="1:9" ht="26.4" x14ac:dyDescent="0.25">
      <c r="A682" s="22" t="str">
        <f>'Itens de Contrato'!A682</f>
        <v>Istalações Incêndio - Tubulações (Prumadas /Distribuição) - FG</v>
      </c>
      <c r="B682" s="22" t="str">
        <f>'Itens de Contrato'!B682</f>
        <v>6.1.105</v>
      </c>
      <c r="C682" s="68" t="str">
        <f>VLOOKUP(B682,'Itens de Contrato'!B$5:J$873,2,0)</f>
        <v>PARAFUSO FENDA, ROSCA SOBERBA C/BUCHA DE NYLON Ref. S8 x 40mm, FAB. MAXTIL,CARMEHIL</v>
      </c>
      <c r="D682" s="41">
        <v>436</v>
      </c>
      <c r="E682" s="42">
        <f>D682*('Itens de Contrato'!F682+'Itens de Contrato'!G682)</f>
        <v>1059.9887232685971</v>
      </c>
      <c r="F682" s="44">
        <f t="shared" si="20"/>
        <v>436</v>
      </c>
      <c r="G682" s="44">
        <f>SUM('Medição 01'!G682,'Medição 02'!G682,'Medição 03'!G682,'Medição 04'!G682,'Medição 05'!G682,'Medição 06'!G682,'Medição 07'!G682,'Medição 08'!G682,'Medição 09'!G682,'Medição 10'!G682,'Medição 11'!G682,'Medição 12'!G682)</f>
        <v>0</v>
      </c>
      <c r="H682" s="46">
        <f t="shared" si="21"/>
        <v>0</v>
      </c>
      <c r="I682" s="45">
        <f>G682*('Itens de Contrato'!F682+'Itens de Contrato'!G682)</f>
        <v>0</v>
      </c>
    </row>
    <row r="683" spans="1:9" x14ac:dyDescent="0.25">
      <c r="A683" s="22" t="str">
        <f>'Itens de Contrato'!A683</f>
        <v>Istalações Incêndio - Tubulações (Prumadas /Distribuição) - FG</v>
      </c>
      <c r="B683" s="22" t="str">
        <f>'Itens de Contrato'!B683</f>
        <v>6.1.106</v>
      </c>
      <c r="C683" s="68" t="str">
        <f>VLOOKUP(B683,'Itens de Contrato'!B$5:J$873,2,0)</f>
        <v>PORCA SEXTAVADA Ref.AF.PS E ARRUELA LISA Ref.AF.AL Ф 1/4", FAB. MAXTIL,CARMEHIL</v>
      </c>
      <c r="D683" s="41">
        <v>1744</v>
      </c>
      <c r="E683" s="42">
        <f>D683*('Itens de Contrato'!F683+'Itens de Contrato'!G683)</f>
        <v>682.29159198898219</v>
      </c>
      <c r="F683" s="44">
        <f t="shared" si="20"/>
        <v>1744</v>
      </c>
      <c r="G683" s="44">
        <f>SUM('Medição 01'!G683,'Medição 02'!G683,'Medição 03'!G683,'Medição 04'!G683,'Medição 05'!G683,'Medição 06'!G683,'Medição 07'!G683,'Medição 08'!G683,'Medição 09'!G683,'Medição 10'!G683,'Medição 11'!G683,'Medição 12'!G683)</f>
        <v>0</v>
      </c>
      <c r="H683" s="46">
        <f t="shared" si="21"/>
        <v>0</v>
      </c>
      <c r="I683" s="45">
        <f>G683*('Itens de Contrato'!F683+'Itens de Contrato'!G683)</f>
        <v>0</v>
      </c>
    </row>
    <row r="684" spans="1:9" ht="26.4" customHeight="1" x14ac:dyDescent="0.25">
      <c r="A684" s="22" t="str">
        <f>'Itens de Contrato'!A684</f>
        <v>Istalações Incêndio - Tubulações (Prumadas /Distribuição) - FG</v>
      </c>
      <c r="B684" s="22" t="str">
        <f>'Itens de Contrato'!B684</f>
        <v>6.1.107</v>
      </c>
      <c r="C684" s="68" t="str">
        <f>VLOOKUP(B684,'Itens de Contrato'!B$5:J$873,2,0)</f>
        <v>VERGALHÃO (TIRANTE) AÇO GALVANIZADO, ROSCA TOTAL Ф 1/4", Ref. MAX.AF.BR.1/4, FAB. MAXTIL,CARMEHIL</v>
      </c>
      <c r="D684" s="41">
        <v>123</v>
      </c>
      <c r="E684" s="42">
        <f>D684*('Itens de Contrato'!F684+'Itens de Contrato'!G684)</f>
        <v>1171.3864625504157</v>
      </c>
      <c r="F684" s="44">
        <f t="shared" si="20"/>
        <v>123</v>
      </c>
      <c r="G684" s="44">
        <f>SUM('Medição 01'!G684,'Medição 02'!G684,'Medição 03'!G684,'Medição 04'!G684,'Medição 05'!G684,'Medição 06'!G684,'Medição 07'!G684,'Medição 08'!G684,'Medição 09'!G684,'Medição 10'!G684,'Medição 11'!G684,'Medição 12'!G684)</f>
        <v>0</v>
      </c>
      <c r="H684" s="46">
        <f t="shared" si="21"/>
        <v>0</v>
      </c>
      <c r="I684" s="45">
        <f>G684*('Itens de Contrato'!F684+'Itens de Contrato'!G684)</f>
        <v>0</v>
      </c>
    </row>
    <row r="685" spans="1:9" ht="26.4" customHeight="1" x14ac:dyDescent="0.25">
      <c r="A685" s="22" t="str">
        <f>'Itens de Contrato'!A685</f>
        <v>Istalações Incêndio - Tubulações (Prumadas /Distribuição) - FG</v>
      </c>
      <c r="B685" s="22" t="str">
        <f>'Itens de Contrato'!B685</f>
        <v>6.1.108</v>
      </c>
      <c r="C685" s="68" t="str">
        <f>VLOOKUP(B685,'Itens de Contrato'!B$5:J$873,2,0)</f>
        <v xml:space="preserve">PERFILADO EM CHAPA DE AÇO PERFURADO, CH#16 MSG, Ref.: MAX.PPR-GE, NBR-10476, DIM.38x38mm, FAB. MAXTIL,CARMEHIL     </v>
      </c>
      <c r="D685" s="41">
        <v>21</v>
      </c>
      <c r="E685" s="42">
        <f>D685*('Itens de Contrato'!F685+'Itens de Contrato'!G685)</f>
        <v>1314.5067368595064</v>
      </c>
      <c r="F685" s="44">
        <f t="shared" si="20"/>
        <v>21</v>
      </c>
      <c r="G685" s="44">
        <f>SUM('Medição 01'!G685,'Medição 02'!G685,'Medição 03'!G685,'Medição 04'!G685,'Medição 05'!G685,'Medição 06'!G685,'Medição 07'!G685,'Medição 08'!G685,'Medição 09'!G685,'Medição 10'!G685,'Medição 11'!G685,'Medição 12'!G685)</f>
        <v>0</v>
      </c>
      <c r="H685" s="46">
        <f t="shared" si="21"/>
        <v>0</v>
      </c>
      <c r="I685" s="45">
        <f>G685*('Itens de Contrato'!F685+'Itens de Contrato'!G685)</f>
        <v>0</v>
      </c>
    </row>
    <row r="686" spans="1:9" x14ac:dyDescent="0.25">
      <c r="A686" s="22" t="str">
        <f>'Itens de Contrato'!A686</f>
        <v>Istalações Incêndio - Tubulações (Prumadas /Distribuição) - FG</v>
      </c>
      <c r="B686" s="22" t="str">
        <f>'Itens de Contrato'!B686</f>
        <v>6.1.109</v>
      </c>
      <c r="C686" s="68" t="str">
        <f>VLOOKUP(B686,'Itens de Contrato'!B$5:J$873,2,0)</f>
        <v>CHUMBADOR ROSCA INTERNA Ф1/4" x 31mm, Ref. MAX.ARS14, FAB. MAXTIL,CARMEHIL</v>
      </c>
      <c r="D686" s="41">
        <v>96</v>
      </c>
      <c r="E686" s="42">
        <f>D686*('Itens de Contrato'!F686+'Itens de Contrato'!G686)</f>
        <v>684.08003652892694</v>
      </c>
      <c r="F686" s="44">
        <f t="shared" si="20"/>
        <v>96</v>
      </c>
      <c r="G686" s="44">
        <f>SUM('Medição 01'!G686,'Medição 02'!G686,'Medição 03'!G686,'Medição 04'!G686,'Medição 05'!G686,'Medição 06'!G686,'Medição 07'!G686,'Medição 08'!G686,'Medição 09'!G686,'Medição 10'!G686,'Medição 11'!G686,'Medição 12'!G686)</f>
        <v>0</v>
      </c>
      <c r="H686" s="46">
        <f t="shared" si="21"/>
        <v>0</v>
      </c>
      <c r="I686" s="45">
        <f>G686*('Itens de Contrato'!F686+'Itens de Contrato'!G686)</f>
        <v>0</v>
      </c>
    </row>
    <row r="687" spans="1:9" ht="26.4" customHeight="1" x14ac:dyDescent="0.25">
      <c r="A687" s="22" t="str">
        <f>'Itens de Contrato'!A687</f>
        <v>Istalações Incêndio - Tubulações (Prumadas /Distribuição) - FG</v>
      </c>
      <c r="B687" s="22" t="str">
        <f>'Itens de Contrato'!B687</f>
        <v>6.1.110</v>
      </c>
      <c r="C687" s="68" t="str">
        <f>VLOOKUP(B687,'Itens de Contrato'!B$5:J$873,2,0)</f>
        <v>ABRAÇADEIRA AÇO GALVANIZADO, TIPO "FIXADOR PERFIL" C/CUNHA Ф 4", Ref. MAX.AA.TPC, FAB. MAXTIL,CARMEHIL</v>
      </c>
      <c r="D687" s="41">
        <v>32</v>
      </c>
      <c r="E687" s="42">
        <f>D687*('Itens de Contrato'!F687+'Itens de Contrato'!G687)</f>
        <v>791.38670892562118</v>
      </c>
      <c r="F687" s="44">
        <f t="shared" si="20"/>
        <v>32</v>
      </c>
      <c r="G687" s="44">
        <f>SUM('Medição 01'!G687,'Medição 02'!G687,'Medição 03'!G687,'Medição 04'!G687,'Medição 05'!G687,'Medição 06'!G687,'Medição 07'!G687,'Medição 08'!G687,'Medição 09'!G687,'Medição 10'!G687,'Medição 11'!G687,'Medição 12'!G687)</f>
        <v>0</v>
      </c>
      <c r="H687" s="46">
        <f t="shared" si="21"/>
        <v>0</v>
      </c>
      <c r="I687" s="45">
        <f>G687*('Itens de Contrato'!F687+'Itens de Contrato'!G687)</f>
        <v>0</v>
      </c>
    </row>
    <row r="688" spans="1:9" x14ac:dyDescent="0.25">
      <c r="A688" s="22" t="str">
        <f>'Itens de Contrato'!A688</f>
        <v>Istalações Incêndio - Tubulações (Distribuição) - CPVC</v>
      </c>
      <c r="B688" s="22" t="str">
        <f>'Itens de Contrato'!B688</f>
        <v>6.2.1</v>
      </c>
      <c r="C688" s="68" t="str">
        <f>VLOOKUP(B688,'Itens de Contrato'!B$5:J$873,2,0)</f>
        <v xml:space="preserve">TUBO EM CPVC ULTRATEMP FIRE, NBR-15647/08, Ф 3/4" x 3,0m, FAB. TIGRE, AMANCO </v>
      </c>
      <c r="D688" s="41">
        <v>32</v>
      </c>
      <c r="E688" s="42">
        <f>D688*('Itens de Contrato'!F688+'Itens de Contrato'!G688)</f>
        <v>11155.422817906358</v>
      </c>
      <c r="F688" s="44">
        <f t="shared" si="20"/>
        <v>32</v>
      </c>
      <c r="G688" s="44">
        <f>SUM('Medição 01'!G688,'Medição 02'!G688,'Medição 03'!G688,'Medição 04'!G688,'Medição 05'!G688,'Medição 06'!G688,'Medição 07'!G688,'Medição 08'!G688,'Medição 09'!G688,'Medição 10'!G688,'Medição 11'!G688,'Medição 12'!G688)</f>
        <v>0</v>
      </c>
      <c r="H688" s="46">
        <f t="shared" si="21"/>
        <v>0</v>
      </c>
      <c r="I688" s="45">
        <f>G688*('Itens de Contrato'!F688+'Itens de Contrato'!G688)</f>
        <v>0</v>
      </c>
    </row>
    <row r="689" spans="1:9" x14ac:dyDescent="0.25">
      <c r="A689" s="22" t="str">
        <f>'Itens de Contrato'!A689</f>
        <v>Istalações Incêndio - Tubulações (Distribuição) - CPVC</v>
      </c>
      <c r="B689" s="22" t="str">
        <f>'Itens de Contrato'!B689</f>
        <v>6.2.2</v>
      </c>
      <c r="C689" s="68" t="str">
        <f>VLOOKUP(B689,'Itens de Contrato'!B$5:J$873,2,0)</f>
        <v xml:space="preserve">TUBO EM CPVC ULTRATEMP FIRE, NBR-15647/08, Ф 1" x 3,0m, FAB. TIGRE, AMANCO </v>
      </c>
      <c r="D689" s="41">
        <v>7</v>
      </c>
      <c r="E689" s="42">
        <f>D689*('Itens de Contrato'!F689+'Itens de Contrato'!G689)</f>
        <v>2863.5512084652264</v>
      </c>
      <c r="F689" s="44">
        <f t="shared" si="20"/>
        <v>7</v>
      </c>
      <c r="G689" s="44">
        <f>SUM('Medição 01'!G689,'Medição 02'!G689,'Medição 03'!G689,'Medição 04'!G689,'Medição 05'!G689,'Medição 06'!G689,'Medição 07'!G689,'Medição 08'!G689,'Medição 09'!G689,'Medição 10'!G689,'Medição 11'!G689,'Medição 12'!G689)</f>
        <v>0</v>
      </c>
      <c r="H689" s="46">
        <f t="shared" si="21"/>
        <v>0</v>
      </c>
      <c r="I689" s="45">
        <f>G689*('Itens de Contrato'!F689+'Itens de Contrato'!G689)</f>
        <v>0</v>
      </c>
    </row>
    <row r="690" spans="1:9" x14ac:dyDescent="0.25">
      <c r="A690" s="22" t="str">
        <f>'Itens de Contrato'!A690</f>
        <v>Istalações Incêndio - Tubulações (Distribuição) - CPVC</v>
      </c>
      <c r="B690" s="22" t="str">
        <f>'Itens de Contrato'!B690</f>
        <v>6.2.3</v>
      </c>
      <c r="C690" s="68" t="str">
        <f>VLOOKUP(B690,'Itens de Contrato'!B$5:J$873,2,0)</f>
        <v xml:space="preserve">TUBO EM CPVC ULTRATEMP FIRE, NBR-15647/08, Ф 1.1/4" x 3,0m, FAB. TIGRE, AMANCO </v>
      </c>
      <c r="D690" s="41">
        <v>3</v>
      </c>
      <c r="E690" s="42">
        <f>D690*('Itens de Contrato'!F690+'Itens de Contrato'!G690)</f>
        <v>1772.2367613016563</v>
      </c>
      <c r="F690" s="44">
        <f t="shared" si="20"/>
        <v>3</v>
      </c>
      <c r="G690" s="44">
        <f>SUM('Medição 01'!G690,'Medição 02'!G690,'Medição 03'!G690,'Medição 04'!G690,'Medição 05'!G690,'Medição 06'!G690,'Medição 07'!G690,'Medição 08'!G690,'Medição 09'!G690,'Medição 10'!G690,'Medição 11'!G690,'Medição 12'!G690)</f>
        <v>0</v>
      </c>
      <c r="H690" s="46">
        <f t="shared" si="21"/>
        <v>0</v>
      </c>
      <c r="I690" s="45">
        <f>G690*('Itens de Contrato'!F690+'Itens de Contrato'!G690)</f>
        <v>0</v>
      </c>
    </row>
    <row r="691" spans="1:9" x14ac:dyDescent="0.25">
      <c r="A691" s="22" t="str">
        <f>'Itens de Contrato'!A691</f>
        <v>Istalações Incêndio - Tubulações (Distribuição) - CPVC</v>
      </c>
      <c r="B691" s="22" t="str">
        <f>'Itens de Contrato'!B691</f>
        <v>6.2.4</v>
      </c>
      <c r="C691" s="68" t="str">
        <f>VLOOKUP(B691,'Itens de Contrato'!B$5:J$873,2,0)</f>
        <v xml:space="preserve">TUBO EM CPVC ULTRATEMP FIRE, NBR-15647/08, Ф 2" x 3,0m, FAB. TIGRE, AMANCO </v>
      </c>
      <c r="D691" s="41">
        <v>2</v>
      </c>
      <c r="E691" s="42">
        <f>D691*('Itens de Contrato'!F691+'Itens de Contrato'!G691)</f>
        <v>2045.8337894669144</v>
      </c>
      <c r="F691" s="44">
        <f t="shared" si="20"/>
        <v>2</v>
      </c>
      <c r="G691" s="44">
        <f>SUM('Medição 01'!G691,'Medição 02'!G691,'Medição 03'!G691,'Medição 04'!G691,'Medição 05'!G691,'Medição 06'!G691,'Medição 07'!G691,'Medição 08'!G691,'Medição 09'!G691,'Medição 10'!G691,'Medição 11'!G691,'Medição 12'!G691)</f>
        <v>0</v>
      </c>
      <c r="H691" s="46">
        <f t="shared" si="21"/>
        <v>0</v>
      </c>
      <c r="I691" s="45">
        <f>G691*('Itens de Contrato'!F691+'Itens de Contrato'!G691)</f>
        <v>0</v>
      </c>
    </row>
    <row r="692" spans="1:9" x14ac:dyDescent="0.25">
      <c r="A692" s="22" t="str">
        <f>'Itens de Contrato'!A692</f>
        <v>Istalações Incêndio - Tubulações (Distribuição) - CPVC</v>
      </c>
      <c r="B692" s="22" t="str">
        <f>'Itens de Contrato'!B692</f>
        <v>6.2.5</v>
      </c>
      <c r="C692" s="68" t="str">
        <f>VLOOKUP(B692,'Itens de Contrato'!B$5:J$873,2,0)</f>
        <v xml:space="preserve">TUBO EM CPVC ULTRATEMP FIRE, NBR-15647/08, Ф 2.1/2" x 3,0m, FAB. TIGRE, AMANCO </v>
      </c>
      <c r="D692" s="41">
        <v>11</v>
      </c>
      <c r="E692" s="42">
        <f>D692*('Itens de Contrato'!F692+'Itens de Contrato'!G692)</f>
        <v>13024.337190370465</v>
      </c>
      <c r="F692" s="44">
        <f t="shared" si="20"/>
        <v>11</v>
      </c>
      <c r="G692" s="44">
        <f>SUM('Medição 01'!G692,'Medição 02'!G692,'Medição 03'!G692,'Medição 04'!G692,'Medição 05'!G692,'Medição 06'!G692,'Medição 07'!G692,'Medição 08'!G692,'Medição 09'!G692,'Medição 10'!G692,'Medição 11'!G692,'Medição 12'!G692)</f>
        <v>0</v>
      </c>
      <c r="H692" s="46">
        <f t="shared" si="21"/>
        <v>0</v>
      </c>
      <c r="I692" s="45">
        <f>G692*('Itens de Contrato'!F692+'Itens de Contrato'!G692)</f>
        <v>0</v>
      </c>
    </row>
    <row r="693" spans="1:9" x14ac:dyDescent="0.25">
      <c r="A693" s="22" t="str">
        <f>'Itens de Contrato'!A693</f>
        <v>Istalações Incêndio - Tubulações (Distribuição) - CPVC</v>
      </c>
      <c r="B693" s="22" t="str">
        <f>'Itens de Contrato'!B693</f>
        <v>6.2.6</v>
      </c>
      <c r="C693" s="68" t="str">
        <f>VLOOKUP(B693,'Itens de Contrato'!B$5:J$873,2,0)</f>
        <v xml:space="preserve">LUVA SIMPLES CPVC FIRE Ф 1", FAB. TIGRE, AMANCO </v>
      </c>
      <c r="D693" s="41">
        <v>4</v>
      </c>
      <c r="E693" s="42">
        <f>D693*('Itens de Contrato'!F693+'Itens de Contrato'!G693)</f>
        <v>130.109340280992</v>
      </c>
      <c r="F693" s="44">
        <f t="shared" si="20"/>
        <v>4</v>
      </c>
      <c r="G693" s="44">
        <f>SUM('Medição 01'!G693,'Medição 02'!G693,'Medição 03'!G693,'Medição 04'!G693,'Medição 05'!G693,'Medição 06'!G693,'Medição 07'!G693,'Medição 08'!G693,'Medição 09'!G693,'Medição 10'!G693,'Medição 11'!G693,'Medição 12'!G693)</f>
        <v>0</v>
      </c>
      <c r="H693" s="46">
        <f t="shared" si="21"/>
        <v>0</v>
      </c>
      <c r="I693" s="45">
        <f>G693*('Itens de Contrato'!F693+'Itens de Contrato'!G693)</f>
        <v>0</v>
      </c>
    </row>
    <row r="694" spans="1:9" x14ac:dyDescent="0.25">
      <c r="A694" s="22" t="str">
        <f>'Itens de Contrato'!A694</f>
        <v>Istalações Incêndio - Tubulações (Distribuição) - CPVC</v>
      </c>
      <c r="B694" s="22" t="str">
        <f>'Itens de Contrato'!B694</f>
        <v>6.2.7</v>
      </c>
      <c r="C694" s="68" t="str">
        <f>VLOOKUP(B694,'Itens de Contrato'!B$5:J$873,2,0)</f>
        <v xml:space="preserve">LUVA SIMPLES CPVC FIRE Ф 1.1/4", FAB. TIGRE, AMANCO </v>
      </c>
      <c r="D694" s="41">
        <v>2</v>
      </c>
      <c r="E694" s="42">
        <f>D694*('Itens de Contrato'!F694+'Itens de Contrato'!G694)</f>
        <v>209.63923341666708</v>
      </c>
      <c r="F694" s="44">
        <f t="shared" si="20"/>
        <v>2</v>
      </c>
      <c r="G694" s="44">
        <f>SUM('Medição 01'!G694,'Medição 02'!G694,'Medição 03'!G694,'Medição 04'!G694,'Medição 05'!G694,'Medição 06'!G694,'Medição 07'!G694,'Medição 08'!G694,'Medição 09'!G694,'Medição 10'!G694,'Medição 11'!G694,'Medição 12'!G694)</f>
        <v>0</v>
      </c>
      <c r="H694" s="46">
        <f t="shared" si="21"/>
        <v>0</v>
      </c>
      <c r="I694" s="45">
        <f>G694*('Itens de Contrato'!F694+'Itens de Contrato'!G694)</f>
        <v>0</v>
      </c>
    </row>
    <row r="695" spans="1:9" x14ac:dyDescent="0.25">
      <c r="A695" s="22" t="str">
        <f>'Itens de Contrato'!A695</f>
        <v>Istalações Incêndio - Tubulações (Distribuição) - CPVC</v>
      </c>
      <c r="B695" s="22" t="str">
        <f>'Itens de Contrato'!B695</f>
        <v>6.2.8</v>
      </c>
      <c r="C695" s="68" t="str">
        <f>VLOOKUP(B695,'Itens de Contrato'!B$5:J$873,2,0)</f>
        <v xml:space="preserve">LUVA SIMPLES CPVC FIRE Ф 2.1/2", FAB. TIGRE, AMANCO </v>
      </c>
      <c r="D695" s="41">
        <v>8</v>
      </c>
      <c r="E695" s="42">
        <f>D695*('Itens de Contrato'!F695+'Itens de Contrato'!G695)</f>
        <v>3464.4406294407786</v>
      </c>
      <c r="F695" s="44">
        <f t="shared" si="20"/>
        <v>8</v>
      </c>
      <c r="G695" s="44">
        <f>SUM('Medição 01'!G695,'Medição 02'!G695,'Medição 03'!G695,'Medição 04'!G695,'Medição 05'!G695,'Medição 06'!G695,'Medição 07'!G695,'Medição 08'!G695,'Medição 09'!G695,'Medição 10'!G695,'Medição 11'!G695,'Medição 12'!G695)</f>
        <v>0</v>
      </c>
      <c r="H695" s="46">
        <f t="shared" si="21"/>
        <v>0</v>
      </c>
      <c r="I695" s="45">
        <f>G695*('Itens de Contrato'!F695+'Itens de Contrato'!G695)</f>
        <v>0</v>
      </c>
    </row>
    <row r="696" spans="1:9" x14ac:dyDescent="0.25">
      <c r="A696" s="22" t="str">
        <f>'Itens de Contrato'!A696</f>
        <v>Istalações Incêndio - Tubulações (Distribuição) - CPVC</v>
      </c>
      <c r="B696" s="22" t="str">
        <f>'Itens de Contrato'!B696</f>
        <v>6.2.9</v>
      </c>
      <c r="C696" s="68" t="str">
        <f>VLOOKUP(B696,'Itens de Contrato'!B$5:J$873,2,0)</f>
        <v xml:space="preserve">JOELHO 90o CPVC FIRE Ф 3/4", FAB. TIGRE, AMANCO </v>
      </c>
      <c r="D696" s="41">
        <v>63</v>
      </c>
      <c r="E696" s="42">
        <f>D696*('Itens de Contrato'!F696+'Itens de Contrato'!G696)</f>
        <v>2932.9931566177743</v>
      </c>
      <c r="F696" s="44">
        <f t="shared" si="20"/>
        <v>63</v>
      </c>
      <c r="G696" s="44">
        <f>SUM('Medição 01'!G696,'Medição 02'!G696,'Medição 03'!G696,'Medição 04'!G696,'Medição 05'!G696,'Medição 06'!G696,'Medição 07'!G696,'Medição 08'!G696,'Medição 09'!G696,'Medição 10'!G696,'Medição 11'!G696,'Medição 12'!G696)</f>
        <v>0</v>
      </c>
      <c r="H696" s="46">
        <f t="shared" si="21"/>
        <v>0</v>
      </c>
      <c r="I696" s="45">
        <f>G696*('Itens de Contrato'!F696+'Itens de Contrato'!G696)</f>
        <v>0</v>
      </c>
    </row>
    <row r="697" spans="1:9" x14ac:dyDescent="0.25">
      <c r="A697" s="22" t="str">
        <f>'Itens de Contrato'!A697</f>
        <v>Istalações Incêndio - Tubulações (Distribuição) - CPVC</v>
      </c>
      <c r="B697" s="22" t="str">
        <f>'Itens de Contrato'!B697</f>
        <v>6.2.10</v>
      </c>
      <c r="C697" s="68" t="str">
        <f>VLOOKUP(B697,'Itens de Contrato'!B$5:J$873,2,0)</f>
        <v xml:space="preserve">JOELHO 90o CPVC FIRE Ф 1", FAB. TIGRE, AMANCO </v>
      </c>
      <c r="D697" s="41">
        <v>2</v>
      </c>
      <c r="E697" s="42">
        <f>D697*('Itens de Contrato'!F697+'Itens de Contrato'!G697)</f>
        <v>141.877081798262</v>
      </c>
      <c r="F697" s="44">
        <f t="shared" si="20"/>
        <v>2</v>
      </c>
      <c r="G697" s="44">
        <f>SUM('Medição 01'!G697,'Medição 02'!G697,'Medição 03'!G697,'Medição 04'!G697,'Medição 05'!G697,'Medição 06'!G697,'Medição 07'!G697,'Medição 08'!G697,'Medição 09'!G697,'Medição 10'!G697,'Medição 11'!G697,'Medição 12'!G697)</f>
        <v>0</v>
      </c>
      <c r="H697" s="46">
        <f t="shared" si="21"/>
        <v>0</v>
      </c>
      <c r="I697" s="45">
        <f>G697*('Itens de Contrato'!F697+'Itens de Contrato'!G697)</f>
        <v>0</v>
      </c>
    </row>
    <row r="698" spans="1:9" x14ac:dyDescent="0.25">
      <c r="A698" s="22" t="str">
        <f>'Itens de Contrato'!A698</f>
        <v>Istalações Incêndio - Tubulações (Distribuição) - CPVC</v>
      </c>
      <c r="B698" s="22" t="str">
        <f>'Itens de Contrato'!B698</f>
        <v>6.2.11</v>
      </c>
      <c r="C698" s="68" t="str">
        <f>VLOOKUP(B698,'Itens de Contrato'!B$5:J$873,2,0)</f>
        <v xml:space="preserve">JOELHO 90o CPVC FIRE Ф 1.1/4", FAB. TIGRE, AMANCO </v>
      </c>
      <c r="D698" s="41">
        <v>1</v>
      </c>
      <c r="E698" s="42">
        <f>D698*('Itens de Contrato'!F698+'Itens de Contrato'!G698)</f>
        <v>121.4282304840994</v>
      </c>
      <c r="F698" s="44">
        <f t="shared" si="20"/>
        <v>1</v>
      </c>
      <c r="G698" s="44">
        <f>SUM('Medição 01'!G698,'Medição 02'!G698,'Medição 03'!G698,'Medição 04'!G698,'Medição 05'!G698,'Medição 06'!G698,'Medição 07'!G698,'Medição 08'!G698,'Medição 09'!G698,'Medição 10'!G698,'Medição 11'!G698,'Medição 12'!G698)</f>
        <v>0</v>
      </c>
      <c r="H698" s="46">
        <f t="shared" si="21"/>
        <v>0</v>
      </c>
      <c r="I698" s="45">
        <f>G698*('Itens de Contrato'!F698+'Itens de Contrato'!G698)</f>
        <v>0</v>
      </c>
    </row>
    <row r="699" spans="1:9" x14ac:dyDescent="0.25">
      <c r="A699" s="22" t="str">
        <f>'Itens de Contrato'!A699</f>
        <v>Istalações Incêndio - Tubulações (Distribuição) - CPVC</v>
      </c>
      <c r="B699" s="22" t="str">
        <f>'Itens de Contrato'!B699</f>
        <v>6.2.12</v>
      </c>
      <c r="C699" s="68" t="str">
        <f>VLOOKUP(B699,'Itens de Contrato'!B$5:J$873,2,0)</f>
        <v xml:space="preserve">JOELHO 90o CPVC FIRE Ф 3", FAB. TIGRE, AMANCO </v>
      </c>
      <c r="D699" s="41">
        <v>1</v>
      </c>
      <c r="E699" s="42">
        <f>D699*('Itens de Contrato'!F699+'Itens de Contrato'!G699)</f>
        <v>811.5905433378116</v>
      </c>
      <c r="F699" s="44">
        <f t="shared" si="20"/>
        <v>1</v>
      </c>
      <c r="G699" s="44">
        <f>SUM('Medição 01'!G699,'Medição 02'!G699,'Medição 03'!G699,'Medição 04'!G699,'Medição 05'!G699,'Medição 06'!G699,'Medição 07'!G699,'Medição 08'!G699,'Medição 09'!G699,'Medição 10'!G699,'Medição 11'!G699,'Medição 12'!G699)</f>
        <v>0</v>
      </c>
      <c r="H699" s="46">
        <f t="shared" si="21"/>
        <v>0</v>
      </c>
      <c r="I699" s="45">
        <f>G699*('Itens de Contrato'!F699+'Itens de Contrato'!G699)</f>
        <v>0</v>
      </c>
    </row>
    <row r="700" spans="1:9" x14ac:dyDescent="0.25">
      <c r="A700" s="22" t="str">
        <f>'Itens de Contrato'!A700</f>
        <v>Istalações Incêndio - Tubulações (Distribuição) - CPVC</v>
      </c>
      <c r="B700" s="22" t="str">
        <f>'Itens de Contrato'!B700</f>
        <v>6.2.13</v>
      </c>
      <c r="C700" s="68" t="str">
        <f>VLOOKUP(B700,'Itens de Contrato'!B$5:J$873,2,0)</f>
        <v xml:space="preserve">CRUZETA CPVC FIRE Ф 1.1/4", FAB. TIGRE, AMANCO </v>
      </c>
      <c r="D700" s="41">
        <v>1</v>
      </c>
      <c r="E700" s="42">
        <f>D700*('Itens de Contrato'!F700+'Itens de Contrato'!G700)</f>
        <v>218.49762277858167</v>
      </c>
      <c r="F700" s="44">
        <f t="shared" si="20"/>
        <v>1</v>
      </c>
      <c r="G700" s="44">
        <f>SUM('Medição 01'!G700,'Medição 02'!G700,'Medição 03'!G700,'Medição 04'!G700,'Medição 05'!G700,'Medição 06'!G700,'Medição 07'!G700,'Medição 08'!G700,'Medição 09'!G700,'Medição 10'!G700,'Medição 11'!G700,'Medição 12'!G700)</f>
        <v>0</v>
      </c>
      <c r="H700" s="46">
        <f t="shared" si="21"/>
        <v>0</v>
      </c>
      <c r="I700" s="45">
        <f>G700*('Itens de Contrato'!F700+'Itens de Contrato'!G700)</f>
        <v>0</v>
      </c>
    </row>
    <row r="701" spans="1:9" x14ac:dyDescent="0.25">
      <c r="A701" s="22" t="str">
        <f>'Itens de Contrato'!A701</f>
        <v>Istalações Incêndio - Tubulações (Distribuição) - CPVC</v>
      </c>
      <c r="B701" s="22" t="str">
        <f>'Itens de Contrato'!B701</f>
        <v>6.2.14</v>
      </c>
      <c r="C701" s="68" t="str">
        <f>VLOOKUP(B701,'Itens de Contrato'!B$5:J$873,2,0)</f>
        <v xml:space="preserve">CRUZETA CPVC FIRE Ф 2", FAB. TIGRE, AMANCO </v>
      </c>
      <c r="D701" s="41">
        <v>1</v>
      </c>
      <c r="E701" s="42">
        <f>D701*('Itens de Contrato'!F701+'Itens de Contrato'!G701)</f>
        <v>611.56822332356319</v>
      </c>
      <c r="F701" s="44">
        <f t="shared" si="20"/>
        <v>1</v>
      </c>
      <c r="G701" s="44">
        <f>SUM('Medição 01'!G701,'Medição 02'!G701,'Medição 03'!G701,'Medição 04'!G701,'Medição 05'!G701,'Medição 06'!G701,'Medição 07'!G701,'Medição 08'!G701,'Medição 09'!G701,'Medição 10'!G701,'Medição 11'!G701,'Medição 12'!G701)</f>
        <v>0</v>
      </c>
      <c r="H701" s="46">
        <f t="shared" si="21"/>
        <v>0</v>
      </c>
      <c r="I701" s="45">
        <f>G701*('Itens de Contrato'!F701+'Itens de Contrato'!G701)</f>
        <v>0</v>
      </c>
    </row>
    <row r="702" spans="1:9" x14ac:dyDescent="0.25">
      <c r="A702" s="22" t="str">
        <f>'Itens de Contrato'!A702</f>
        <v>Istalações Incêndio - Tubulações (Distribuição) - CPVC</v>
      </c>
      <c r="B702" s="22" t="str">
        <f>'Itens de Contrato'!B702</f>
        <v>6.2.15</v>
      </c>
      <c r="C702" s="68" t="str">
        <f>VLOOKUP(B702,'Itens de Contrato'!B$5:J$873,2,0)</f>
        <v xml:space="preserve">CRUZETA CPVC FIRE Ф 2.1/2", FAB. TIGRE, AMANCO </v>
      </c>
      <c r="D702" s="41">
        <v>4</v>
      </c>
      <c r="E702" s="42">
        <f>D702*('Itens de Contrato'!F702+'Itens de Contrato'!G702)</f>
        <v>5185.5757177914529</v>
      </c>
      <c r="F702" s="44">
        <f t="shared" si="20"/>
        <v>4</v>
      </c>
      <c r="G702" s="44">
        <f>SUM('Medição 01'!G702,'Medição 02'!G702,'Medição 03'!G702,'Medição 04'!G702,'Medição 05'!G702,'Medição 06'!G702,'Medição 07'!G702,'Medição 08'!G702,'Medição 09'!G702,'Medição 10'!G702,'Medição 11'!G702,'Medição 12'!G702)</f>
        <v>0</v>
      </c>
      <c r="H702" s="46">
        <f t="shared" si="21"/>
        <v>0</v>
      </c>
      <c r="I702" s="45">
        <f>G702*('Itens de Contrato'!F702+'Itens de Contrato'!G702)</f>
        <v>0</v>
      </c>
    </row>
    <row r="703" spans="1:9" x14ac:dyDescent="0.25">
      <c r="A703" s="22" t="str">
        <f>'Itens de Contrato'!A703</f>
        <v>Istalações Incêndio - Tubulações (Distribuição) - CPVC</v>
      </c>
      <c r="B703" s="22" t="str">
        <f>'Itens de Contrato'!B703</f>
        <v>6.2.16</v>
      </c>
      <c r="C703" s="68" t="str">
        <f>VLOOKUP(B703,'Itens de Contrato'!B$5:J$873,2,0)</f>
        <v xml:space="preserve">CRUZETA CPVC FIRE Ф 3", FAB. TIGRE, AMANCO </v>
      </c>
      <c r="D703" s="41">
        <v>1</v>
      </c>
      <c r="E703" s="42">
        <f>D703*('Itens de Contrato'!F703+'Itens de Contrato'!G703)</f>
        <v>2190.9784712174392</v>
      </c>
      <c r="F703" s="44">
        <f t="shared" si="20"/>
        <v>1</v>
      </c>
      <c r="G703" s="44">
        <f>SUM('Medição 01'!G703,'Medição 02'!G703,'Medição 03'!G703,'Medição 04'!G703,'Medição 05'!G703,'Medição 06'!G703,'Medição 07'!G703,'Medição 08'!G703,'Medição 09'!G703,'Medição 10'!G703,'Medição 11'!G703,'Medição 12'!G703)</f>
        <v>0</v>
      </c>
      <c r="H703" s="46">
        <f t="shared" si="21"/>
        <v>0</v>
      </c>
      <c r="I703" s="45">
        <f>G703*('Itens de Contrato'!F703+'Itens de Contrato'!G703)</f>
        <v>0</v>
      </c>
    </row>
    <row r="704" spans="1:9" x14ac:dyDescent="0.25">
      <c r="A704" s="22" t="str">
        <f>'Itens de Contrato'!A704</f>
        <v>Istalações Incêndio - Tubulações (Distribuição) - CPVC</v>
      </c>
      <c r="B704" s="22" t="str">
        <f>'Itens de Contrato'!B704</f>
        <v>6.2.17</v>
      </c>
      <c r="C704" s="68" t="str">
        <f>VLOOKUP(B704,'Itens de Contrato'!B$5:J$873,2,0)</f>
        <v xml:space="preserve">TE 90o CPVC FIRE Ф 2.1/2", FAB. TIGRE, AMANCO </v>
      </c>
      <c r="D704" s="41">
        <v>3</v>
      </c>
      <c r="E704" s="42">
        <f>D704*('Itens de Contrato'!F704+'Itens de Contrato'!G704)</f>
        <v>1619.0430731213257</v>
      </c>
      <c r="F704" s="44">
        <f t="shared" si="20"/>
        <v>3</v>
      </c>
      <c r="G704" s="44">
        <f>SUM('Medição 01'!G704,'Medição 02'!G704,'Medição 03'!G704,'Medição 04'!G704,'Medição 05'!G704,'Medição 06'!G704,'Medição 07'!G704,'Medição 08'!G704,'Medição 09'!G704,'Medição 10'!G704,'Medição 11'!G704,'Medição 12'!G704)</f>
        <v>0</v>
      </c>
      <c r="H704" s="46">
        <f t="shared" si="21"/>
        <v>0</v>
      </c>
      <c r="I704" s="45">
        <f>G704*('Itens de Contrato'!F704+'Itens de Contrato'!G704)</f>
        <v>0</v>
      </c>
    </row>
    <row r="705" spans="1:9" x14ac:dyDescent="0.25">
      <c r="A705" s="22" t="str">
        <f>'Itens de Contrato'!A705</f>
        <v>Istalações Incêndio - Tubulações (Distribuição) - CPVC</v>
      </c>
      <c r="B705" s="22" t="str">
        <f>'Itens de Contrato'!B705</f>
        <v>6.2.18</v>
      </c>
      <c r="C705" s="68" t="str">
        <f>VLOOKUP(B705,'Itens de Contrato'!B$5:J$873,2,0)</f>
        <v xml:space="preserve">TE 90o CPVC FIRE Ф 3", FAB. TIGRE, AMANCO </v>
      </c>
      <c r="D705" s="41">
        <v>1</v>
      </c>
      <c r="E705" s="42">
        <f>D705*('Itens de Contrato'!F705+'Itens de Contrato'!G705)</f>
        <v>741.00734401321074</v>
      </c>
      <c r="F705" s="44">
        <f t="shared" si="20"/>
        <v>1</v>
      </c>
      <c r="G705" s="44">
        <f>SUM('Medição 01'!G705,'Medição 02'!G705,'Medição 03'!G705,'Medição 04'!G705,'Medição 05'!G705,'Medição 06'!G705,'Medição 07'!G705,'Medição 08'!G705,'Medição 09'!G705,'Medição 10'!G705,'Medição 11'!G705,'Medição 12'!G705)</f>
        <v>0</v>
      </c>
      <c r="H705" s="46">
        <f t="shared" si="21"/>
        <v>0</v>
      </c>
      <c r="I705" s="45">
        <f>G705*('Itens de Contrato'!F705+'Itens de Contrato'!G705)</f>
        <v>0</v>
      </c>
    </row>
    <row r="706" spans="1:9" x14ac:dyDescent="0.25">
      <c r="A706" s="22" t="str">
        <f>'Itens de Contrato'!A706</f>
        <v>Istalações Incêndio - Tubulações (Distribuição) - CPVC</v>
      </c>
      <c r="B706" s="22" t="str">
        <f>'Itens de Contrato'!B706</f>
        <v>6.2.19</v>
      </c>
      <c r="C706" s="68" t="str">
        <f>VLOOKUP(B706,'Itens de Contrato'!B$5:J$873,2,0)</f>
        <v xml:space="preserve">TE 90o CPVC FIRE REDUÇÃO Ф 1" x 3/4", FAB. TIGRE, AMANCO </v>
      </c>
      <c r="D706" s="41">
        <v>7</v>
      </c>
      <c r="E706" s="42">
        <f>D706*('Itens de Contrato'!F706+'Itens de Contrato'!G706)</f>
        <v>590.94119822210871</v>
      </c>
      <c r="F706" s="44">
        <f t="shared" si="20"/>
        <v>7</v>
      </c>
      <c r="G706" s="44">
        <f>SUM('Medição 01'!G706,'Medição 02'!G706,'Medição 03'!G706,'Medição 04'!G706,'Medição 05'!G706,'Medição 06'!G706,'Medição 07'!G706,'Medição 08'!G706,'Medição 09'!G706,'Medição 10'!G706,'Medição 11'!G706,'Medição 12'!G706)</f>
        <v>0</v>
      </c>
      <c r="H706" s="46">
        <f t="shared" si="21"/>
        <v>0</v>
      </c>
      <c r="I706" s="45">
        <f>G706*('Itens de Contrato'!F706+'Itens de Contrato'!G706)</f>
        <v>0</v>
      </c>
    </row>
    <row r="707" spans="1:9" x14ac:dyDescent="0.25">
      <c r="A707" s="22" t="str">
        <f>'Itens de Contrato'!A707</f>
        <v>Istalações Incêndio - Tubulações (Distribuição) - CPVC</v>
      </c>
      <c r="B707" s="22" t="str">
        <f>'Itens de Contrato'!B707</f>
        <v>6.2.20</v>
      </c>
      <c r="C707" s="68" t="str">
        <f>VLOOKUP(B707,'Itens de Contrato'!B$5:J$873,2,0)</f>
        <v xml:space="preserve">TE 90o CPVC FIRE REDUÇÃO Ф 1.1/4" x 1", FAB. TIGRE, AMANCO </v>
      </c>
      <c r="D707" s="41">
        <v>1</v>
      </c>
      <c r="E707" s="42">
        <f>D707*('Itens de Contrato'!F707+'Itens de Contrato'!G707)</f>
        <v>122.00545095936661</v>
      </c>
      <c r="F707" s="44">
        <f t="shared" si="20"/>
        <v>1</v>
      </c>
      <c r="G707" s="44">
        <f>SUM('Medição 01'!G707,'Medição 02'!G707,'Medição 03'!G707,'Medição 04'!G707,'Medição 05'!G707,'Medição 06'!G707,'Medição 07'!G707,'Medição 08'!G707,'Medição 09'!G707,'Medição 10'!G707,'Medição 11'!G707,'Medição 12'!G707)</f>
        <v>0</v>
      </c>
      <c r="H707" s="46">
        <f t="shared" si="21"/>
        <v>0</v>
      </c>
      <c r="I707" s="45">
        <f>G707*('Itens de Contrato'!F707+'Itens de Contrato'!G707)</f>
        <v>0</v>
      </c>
    </row>
    <row r="708" spans="1:9" x14ac:dyDescent="0.25">
      <c r="A708" s="22" t="str">
        <f>'Itens de Contrato'!A708</f>
        <v>Istalações Incêndio - Tubulações (Distribuição) - CPVC</v>
      </c>
      <c r="B708" s="22" t="str">
        <f>'Itens de Contrato'!B708</f>
        <v>6.2.21</v>
      </c>
      <c r="C708" s="68" t="str">
        <f>VLOOKUP(B708,'Itens de Contrato'!B$5:J$873,2,0)</f>
        <v xml:space="preserve">TE 90o CPVC FIRE REDUÇÃO Ф 1.1/4" x 3/4", FAB. TIGRE, AMANCO </v>
      </c>
      <c r="D708" s="41">
        <v>4</v>
      </c>
      <c r="E708" s="42">
        <f>D708*('Itens de Contrato'!F708+'Itens de Contrato'!G708)</f>
        <v>513.95424966666769</v>
      </c>
      <c r="F708" s="44">
        <f t="shared" si="20"/>
        <v>4</v>
      </c>
      <c r="G708" s="44">
        <f>SUM('Medição 01'!G708,'Medição 02'!G708,'Medição 03'!G708,'Medição 04'!G708,'Medição 05'!G708,'Medição 06'!G708,'Medição 07'!G708,'Medição 08'!G708,'Medição 09'!G708,'Medição 10'!G708,'Medição 11'!G708,'Medição 12'!G708)</f>
        <v>0</v>
      </c>
      <c r="H708" s="46">
        <f t="shared" si="21"/>
        <v>0</v>
      </c>
      <c r="I708" s="45">
        <f>G708*('Itens de Contrato'!F708+'Itens de Contrato'!G708)</f>
        <v>0</v>
      </c>
    </row>
    <row r="709" spans="1:9" x14ac:dyDescent="0.25">
      <c r="A709" s="22" t="str">
        <f>'Itens de Contrato'!A709</f>
        <v>Istalações Incêndio - Tubulações (Distribuição) - CPVC</v>
      </c>
      <c r="B709" s="22" t="str">
        <f>'Itens de Contrato'!B709</f>
        <v>6.2.22</v>
      </c>
      <c r="C709" s="68" t="str">
        <f>VLOOKUP(B709,'Itens de Contrato'!B$5:J$873,2,0)</f>
        <v xml:space="preserve">TE 90o CPVC FIRE REDUÇÃO Ф 2.1/2" x 1", FAB. TIGRE, AMANCO </v>
      </c>
      <c r="D709" s="41">
        <v>3</v>
      </c>
      <c r="E709" s="42">
        <f>D709*('Itens de Contrato'!F709+'Itens de Contrato'!G709)</f>
        <v>1483.5147458843005</v>
      </c>
      <c r="F709" s="44">
        <f t="shared" si="20"/>
        <v>3</v>
      </c>
      <c r="G709" s="44">
        <f>SUM('Medição 01'!G709,'Medição 02'!G709,'Medição 03'!G709,'Medição 04'!G709,'Medição 05'!G709,'Medição 06'!G709,'Medição 07'!G709,'Medição 08'!G709,'Medição 09'!G709,'Medição 10'!G709,'Medição 11'!G709,'Medição 12'!G709)</f>
        <v>0</v>
      </c>
      <c r="H709" s="46">
        <f t="shared" si="21"/>
        <v>0</v>
      </c>
      <c r="I709" s="45">
        <f>G709*('Itens de Contrato'!F709+'Itens de Contrato'!G709)</f>
        <v>0</v>
      </c>
    </row>
    <row r="710" spans="1:9" x14ac:dyDescent="0.25">
      <c r="A710" s="22" t="str">
        <f>'Itens de Contrato'!A710</f>
        <v>Istalações Incêndio - Tubulações (Distribuição) - CPVC</v>
      </c>
      <c r="B710" s="22" t="str">
        <f>'Itens de Contrato'!B710</f>
        <v>6.2.23</v>
      </c>
      <c r="C710" s="68" t="str">
        <f>VLOOKUP(B710,'Itens de Contrato'!B$5:J$873,2,0)</f>
        <v xml:space="preserve">BUCHA DE REDUCAO CPVC FIRE Ф 1 x 3/4", FAB. TIGRE, AMANCO </v>
      </c>
      <c r="D710" s="41">
        <v>8</v>
      </c>
      <c r="E710" s="42">
        <f>D710*('Itens de Contrato'!F710+'Itens de Contrato'!G710)</f>
        <v>321.69646162259028</v>
      </c>
      <c r="F710" s="44">
        <f t="shared" ref="F710:F773" si="22">D710-G710</f>
        <v>8</v>
      </c>
      <c r="G710" s="44">
        <f>SUM('Medição 01'!G710,'Medição 02'!G710,'Medição 03'!G710,'Medição 04'!G710,'Medição 05'!G710,'Medição 06'!G710,'Medição 07'!G710,'Medição 08'!G710,'Medição 09'!G710,'Medição 10'!G710,'Medição 11'!G710,'Medição 12'!G710)</f>
        <v>0</v>
      </c>
      <c r="H710" s="46">
        <f t="shared" ref="H710:H773" si="23">G710/D710</f>
        <v>0</v>
      </c>
      <c r="I710" s="45">
        <f>G710*('Itens de Contrato'!F710+'Itens de Contrato'!G710)</f>
        <v>0</v>
      </c>
    </row>
    <row r="711" spans="1:9" x14ac:dyDescent="0.25">
      <c r="A711" s="22" t="str">
        <f>'Itens de Contrato'!A711</f>
        <v>Istalações Incêndio - Tubulações (Distribuição) - CPVC</v>
      </c>
      <c r="B711" s="22" t="str">
        <f>'Itens de Contrato'!B711</f>
        <v>6.2.24</v>
      </c>
      <c r="C711" s="68" t="str">
        <f>VLOOKUP(B711,'Itens de Contrato'!B$5:J$873,2,0)</f>
        <v xml:space="preserve">BUCHA DE REDUCAO CPVC FIRE Ф 1.1/4 x 1", FAB. TIGRE, AMANCO </v>
      </c>
      <c r="D711" s="41">
        <v>5</v>
      </c>
      <c r="E711" s="42">
        <f>D711*('Itens de Contrato'!F711+'Itens de Contrato'!G711)</f>
        <v>263.25260905732483</v>
      </c>
      <c r="F711" s="44">
        <f t="shared" si="22"/>
        <v>5</v>
      </c>
      <c r="G711" s="44">
        <f>SUM('Medição 01'!G711,'Medição 02'!G711,'Medição 03'!G711,'Medição 04'!G711,'Medição 05'!G711,'Medição 06'!G711,'Medição 07'!G711,'Medição 08'!G711,'Medição 09'!G711,'Medição 10'!G711,'Medição 11'!G711,'Medição 12'!G711)</f>
        <v>0</v>
      </c>
      <c r="H711" s="46">
        <f t="shared" si="23"/>
        <v>0</v>
      </c>
      <c r="I711" s="45">
        <f>G711*('Itens de Contrato'!F711+'Itens de Contrato'!G711)</f>
        <v>0</v>
      </c>
    </row>
    <row r="712" spans="1:9" x14ac:dyDescent="0.25">
      <c r="A712" s="22" t="str">
        <f>'Itens de Contrato'!A712</f>
        <v>Istalações Incêndio - Tubulações (Distribuição) - CPVC</v>
      </c>
      <c r="B712" s="22" t="str">
        <f>'Itens de Contrato'!B712</f>
        <v>6.2.25</v>
      </c>
      <c r="C712" s="68" t="str">
        <f>VLOOKUP(B712,'Itens de Contrato'!B$5:J$873,2,0)</f>
        <v xml:space="preserve">BUCHA DE REDUCAO CPVC FIRE Ф 1.1/4 x 3/4", FAB. TIGRE, AMANCO </v>
      </c>
      <c r="D712" s="41">
        <v>2</v>
      </c>
      <c r="E712" s="42">
        <f>D712*('Itens de Contrato'!F712+'Itens de Contrato'!G712)</f>
        <v>126.80395943782256</v>
      </c>
      <c r="F712" s="44">
        <f t="shared" si="22"/>
        <v>2</v>
      </c>
      <c r="G712" s="44">
        <f>SUM('Medição 01'!G712,'Medição 02'!G712,'Medição 03'!G712,'Medição 04'!G712,'Medição 05'!G712,'Medição 06'!G712,'Medição 07'!G712,'Medição 08'!G712,'Medição 09'!G712,'Medição 10'!G712,'Medição 11'!G712,'Medição 12'!G712)</f>
        <v>0</v>
      </c>
      <c r="H712" s="46">
        <f t="shared" si="23"/>
        <v>0</v>
      </c>
      <c r="I712" s="45">
        <f>G712*('Itens de Contrato'!F712+'Itens de Contrato'!G712)</f>
        <v>0</v>
      </c>
    </row>
    <row r="713" spans="1:9" x14ac:dyDescent="0.25">
      <c r="A713" s="22" t="str">
        <f>'Itens de Contrato'!A713</f>
        <v>Istalações Incêndio - Tubulações (Distribuição) - CPVC</v>
      </c>
      <c r="B713" s="22" t="str">
        <f>'Itens de Contrato'!B713</f>
        <v>6.2.26</v>
      </c>
      <c r="C713" s="68" t="str">
        <f>VLOOKUP(B713,'Itens de Contrato'!B$5:J$873,2,0)</f>
        <v xml:space="preserve">BUCHA DE REDUCAO CPVC FIRE Ф 2" x 1.1/4", FAB. TIGRE, AMANCO </v>
      </c>
      <c r="D713" s="41">
        <v>3</v>
      </c>
      <c r="E713" s="42">
        <f>D713*('Itens de Contrato'!F713+'Itens de Contrato'!G713)</f>
        <v>655.32520166012523</v>
      </c>
      <c r="F713" s="44">
        <f t="shared" si="22"/>
        <v>3</v>
      </c>
      <c r="G713" s="44">
        <f>SUM('Medição 01'!G713,'Medição 02'!G713,'Medição 03'!G713,'Medição 04'!G713,'Medição 05'!G713,'Medição 06'!G713,'Medição 07'!G713,'Medição 08'!G713,'Medição 09'!G713,'Medição 10'!G713,'Medição 11'!G713,'Medição 12'!G713)</f>
        <v>0</v>
      </c>
      <c r="H713" s="46">
        <f t="shared" si="23"/>
        <v>0</v>
      </c>
      <c r="I713" s="45">
        <f>G713*('Itens de Contrato'!F713+'Itens de Contrato'!G713)</f>
        <v>0</v>
      </c>
    </row>
    <row r="714" spans="1:9" x14ac:dyDescent="0.25">
      <c r="A714" s="22" t="str">
        <f>'Itens de Contrato'!A714</f>
        <v>Istalações Incêndio - Tubulações (Distribuição) - CPVC</v>
      </c>
      <c r="B714" s="22" t="str">
        <f>'Itens de Contrato'!B714</f>
        <v>6.2.27</v>
      </c>
      <c r="C714" s="68" t="str">
        <f>VLOOKUP(B714,'Itens de Contrato'!B$5:J$873,2,0)</f>
        <v xml:space="preserve">BUCHA DE REDUCAO CPVC FIRE Ф 2" x 3/4", FAB. TIGRE, AMANCO </v>
      </c>
      <c r="D714" s="41">
        <v>3</v>
      </c>
      <c r="E714" s="42">
        <f>D714*('Itens de Contrato'!F714+'Itens de Contrato'!G714)</f>
        <v>332.4830177541329</v>
      </c>
      <c r="F714" s="44">
        <f t="shared" si="22"/>
        <v>3</v>
      </c>
      <c r="G714" s="44">
        <f>SUM('Medição 01'!G714,'Medição 02'!G714,'Medição 03'!G714,'Medição 04'!G714,'Medição 05'!G714,'Medição 06'!G714,'Medição 07'!G714,'Medição 08'!G714,'Medição 09'!G714,'Medição 10'!G714,'Medição 11'!G714,'Medição 12'!G714)</f>
        <v>0</v>
      </c>
      <c r="H714" s="46">
        <f t="shared" si="23"/>
        <v>0</v>
      </c>
      <c r="I714" s="45">
        <f>G714*('Itens de Contrato'!F714+'Itens de Contrato'!G714)</f>
        <v>0</v>
      </c>
    </row>
    <row r="715" spans="1:9" x14ac:dyDescent="0.25">
      <c r="A715" s="22" t="str">
        <f>'Itens de Contrato'!A715</f>
        <v>Istalações Incêndio - Tubulações (Distribuição) - CPVC</v>
      </c>
      <c r="B715" s="22" t="str">
        <f>'Itens de Contrato'!B715</f>
        <v>6.2.28</v>
      </c>
      <c r="C715" s="68" t="str">
        <f>VLOOKUP(B715,'Itens de Contrato'!B$5:J$873,2,0)</f>
        <v xml:space="preserve">BUCHA DE REDUCAO CPVC FIRE Ф 2.1/2 x 2", FAB. TIGRE, AMANCO </v>
      </c>
      <c r="D715" s="41">
        <v>1</v>
      </c>
      <c r="E715" s="42">
        <f>D715*('Itens de Contrato'!F715+'Itens de Contrato'!G715)</f>
        <v>218.07845608953212</v>
      </c>
      <c r="F715" s="44">
        <f t="shared" si="22"/>
        <v>1</v>
      </c>
      <c r="G715" s="44">
        <f>SUM('Medição 01'!G715,'Medição 02'!G715,'Medição 03'!G715,'Medição 04'!G715,'Medição 05'!G715,'Medição 06'!G715,'Medição 07'!G715,'Medição 08'!G715,'Medição 09'!G715,'Medição 10'!G715,'Medição 11'!G715,'Medição 12'!G715)</f>
        <v>0</v>
      </c>
      <c r="H715" s="46">
        <f t="shared" si="23"/>
        <v>0</v>
      </c>
      <c r="I715" s="45">
        <f>G715*('Itens de Contrato'!F715+'Itens de Contrato'!G715)</f>
        <v>0</v>
      </c>
    </row>
    <row r="716" spans="1:9" x14ac:dyDescent="0.25">
      <c r="A716" s="22" t="str">
        <f>'Itens de Contrato'!A716</f>
        <v>Istalações Incêndio - Tubulações (Distribuição) - CPVC</v>
      </c>
      <c r="B716" s="22" t="str">
        <f>'Itens de Contrato'!B716</f>
        <v>6.2.29</v>
      </c>
      <c r="C716" s="68" t="str">
        <f>VLOOKUP(B716,'Itens de Contrato'!B$5:J$873,2,0)</f>
        <v xml:space="preserve">BUCHA DE REDUCAO CPVC FIRE Ф 2.1/2 x 1.1/4", FAB. TIGRE, AMANCO </v>
      </c>
      <c r="D716" s="41">
        <v>2</v>
      </c>
      <c r="E716" s="42">
        <f>D716*('Itens de Contrato'!F716+'Itens de Contrato'!G716)</f>
        <v>489.92202616115799</v>
      </c>
      <c r="F716" s="44">
        <f t="shared" si="22"/>
        <v>2</v>
      </c>
      <c r="G716" s="44">
        <f>SUM('Medição 01'!G716,'Medição 02'!G716,'Medição 03'!G716,'Medição 04'!G716,'Medição 05'!G716,'Medição 06'!G716,'Medição 07'!G716,'Medição 08'!G716,'Medição 09'!G716,'Medição 10'!G716,'Medição 11'!G716,'Medição 12'!G716)</f>
        <v>0</v>
      </c>
      <c r="H716" s="46">
        <f t="shared" si="23"/>
        <v>0</v>
      </c>
      <c r="I716" s="45">
        <f>G716*('Itens de Contrato'!F716+'Itens de Contrato'!G716)</f>
        <v>0</v>
      </c>
    </row>
    <row r="717" spans="1:9" x14ac:dyDescent="0.25">
      <c r="A717" s="22" t="str">
        <f>'Itens de Contrato'!A717</f>
        <v>Istalações Incêndio - Tubulações (Distribuição) - CPVC</v>
      </c>
      <c r="B717" s="22" t="str">
        <f>'Itens de Contrato'!B717</f>
        <v>6.2.30</v>
      </c>
      <c r="C717" s="68" t="str">
        <f>VLOOKUP(B717,'Itens de Contrato'!B$5:J$873,2,0)</f>
        <v xml:space="preserve">BUCHA DE REDUCAO CPVC FIRE Ф 2.1/2 x 1", FAB. TIGRE, AMANCO </v>
      </c>
      <c r="D717" s="41">
        <v>9</v>
      </c>
      <c r="E717" s="42">
        <f>D717*('Itens de Contrato'!F717+'Itens de Contrato'!G717)</f>
        <v>2319.8361238760381</v>
      </c>
      <c r="F717" s="44">
        <f t="shared" si="22"/>
        <v>9</v>
      </c>
      <c r="G717" s="44">
        <f>SUM('Medição 01'!G717,'Medição 02'!G717,'Medição 03'!G717,'Medição 04'!G717,'Medição 05'!G717,'Medição 06'!G717,'Medição 07'!G717,'Medição 08'!G717,'Medição 09'!G717,'Medição 10'!G717,'Medição 11'!G717,'Medição 12'!G717)</f>
        <v>0</v>
      </c>
      <c r="H717" s="46">
        <f t="shared" si="23"/>
        <v>0</v>
      </c>
      <c r="I717" s="45">
        <f>G717*('Itens de Contrato'!F717+'Itens de Contrato'!G717)</f>
        <v>0</v>
      </c>
    </row>
    <row r="718" spans="1:9" x14ac:dyDescent="0.25">
      <c r="A718" s="22" t="str">
        <f>'Itens de Contrato'!A718</f>
        <v>Istalações Incêndio - Tubulações (Distribuição) - CPVC</v>
      </c>
      <c r="B718" s="22" t="str">
        <f>'Itens de Contrato'!B718</f>
        <v>6.2.31</v>
      </c>
      <c r="C718" s="68" t="str">
        <f>VLOOKUP(B718,'Itens de Contrato'!B$5:J$873,2,0)</f>
        <v xml:space="preserve">BUCHA DE REDUCAO CPVC FIRE Ф 3" x 2.1/2", FAB. TIGRE, AMANCO </v>
      </c>
      <c r="D718" s="41">
        <v>1</v>
      </c>
      <c r="E718" s="42">
        <f>D718*('Itens de Contrato'!F718+'Itens de Contrato'!G718)</f>
        <v>355.17390785468388</v>
      </c>
      <c r="F718" s="44">
        <f t="shared" si="22"/>
        <v>1</v>
      </c>
      <c r="G718" s="44">
        <f>SUM('Medição 01'!G718,'Medição 02'!G718,'Medição 03'!G718,'Medição 04'!G718,'Medição 05'!G718,'Medição 06'!G718,'Medição 07'!G718,'Medição 08'!G718,'Medição 09'!G718,'Medição 10'!G718,'Medição 11'!G718,'Medição 12'!G718)</f>
        <v>0</v>
      </c>
      <c r="H718" s="46">
        <f t="shared" si="23"/>
        <v>0</v>
      </c>
      <c r="I718" s="45">
        <f>G718*('Itens de Contrato'!F718+'Itens de Contrato'!G718)</f>
        <v>0</v>
      </c>
    </row>
    <row r="719" spans="1:9" x14ac:dyDescent="0.25">
      <c r="A719" s="22" t="str">
        <f>'Itens de Contrato'!A719</f>
        <v>Istalações Incêndio - Tubulações (Distribuição) - CPVC</v>
      </c>
      <c r="B719" s="22" t="str">
        <f>'Itens de Contrato'!B719</f>
        <v>6.2.32</v>
      </c>
      <c r="C719" s="68" t="str">
        <f>VLOOKUP(B719,'Itens de Contrato'!B$5:J$873,2,0)</f>
        <v xml:space="preserve">BUCHA DE REDUCAO CPVC FIRE Ф 3" x 2", FAB. TIGRE, AMANCO </v>
      </c>
      <c r="D719" s="41">
        <v>3</v>
      </c>
      <c r="E719" s="42">
        <f>D719*('Itens de Contrato'!F719+'Itens de Contrato'!G719)</f>
        <v>1078.0128908977292</v>
      </c>
      <c r="F719" s="44">
        <f t="shared" si="22"/>
        <v>3</v>
      </c>
      <c r="G719" s="44">
        <f>SUM('Medição 01'!G719,'Medição 02'!G719,'Medição 03'!G719,'Medição 04'!G719,'Medição 05'!G719,'Medição 06'!G719,'Medição 07'!G719,'Medição 08'!G719,'Medição 09'!G719,'Medição 10'!G719,'Medição 11'!G719,'Medição 12'!G719)</f>
        <v>0</v>
      </c>
      <c r="H719" s="46">
        <f t="shared" si="23"/>
        <v>0</v>
      </c>
      <c r="I719" s="45">
        <f>G719*('Itens de Contrato'!F719+'Itens de Contrato'!G719)</f>
        <v>0</v>
      </c>
    </row>
    <row r="720" spans="1:9" x14ac:dyDescent="0.25">
      <c r="A720" s="22" t="str">
        <f>'Itens de Contrato'!A720</f>
        <v>Istalações Incêndio - Tubulações (Distribuição) - CPVC</v>
      </c>
      <c r="B720" s="22" t="str">
        <f>'Itens de Contrato'!B720</f>
        <v>6.2.33</v>
      </c>
      <c r="C720" s="68" t="str">
        <f>VLOOKUP(B720,'Itens de Contrato'!B$5:J$873,2,0)</f>
        <v>ADAPTADOR BICO CPVC FIRE 3/4 x 1/2", FAB. TIGRE, AMANCO</v>
      </c>
      <c r="D720" s="41">
        <v>46</v>
      </c>
      <c r="E720" s="42">
        <f>D720*('Itens de Contrato'!F720+'Itens de Contrato'!G720)</f>
        <v>4852.5530368973923</v>
      </c>
      <c r="F720" s="44">
        <f t="shared" si="22"/>
        <v>46</v>
      </c>
      <c r="G720" s="44">
        <f>SUM('Medição 01'!G720,'Medição 02'!G720,'Medição 03'!G720,'Medição 04'!G720,'Medição 05'!G720,'Medição 06'!G720,'Medição 07'!G720,'Medição 08'!G720,'Medição 09'!G720,'Medição 10'!G720,'Medição 11'!G720,'Medição 12'!G720)</f>
        <v>0</v>
      </c>
      <c r="H720" s="46">
        <f t="shared" si="23"/>
        <v>0</v>
      </c>
      <c r="I720" s="45">
        <f>G720*('Itens de Contrato'!F720+'Itens de Contrato'!G720)</f>
        <v>0</v>
      </c>
    </row>
    <row r="721" spans="1:9" x14ac:dyDescent="0.25">
      <c r="A721" s="22" t="str">
        <f>'Itens de Contrato'!A721</f>
        <v>Istalações Incêndio - Tubulações (Distribuição) - CPVC</v>
      </c>
      <c r="B721" s="22" t="str">
        <f>'Itens de Contrato'!B721</f>
        <v>6.2.34</v>
      </c>
      <c r="C721" s="68" t="str">
        <f>VLOOKUP(B721,'Itens de Contrato'!B$5:J$873,2,0)</f>
        <v>LUVA DE TRANSIÇÃO FF CPVC FIRE Ф 3/4" BSPT, FAB. TIGRE, AMANCO</v>
      </c>
      <c r="D721" s="41">
        <v>13</v>
      </c>
      <c r="E721" s="42">
        <f>D721*('Itens de Contrato'!F721+'Itens de Contrato'!G721)</f>
        <v>4697.18191748968</v>
      </c>
      <c r="F721" s="44">
        <f t="shared" si="22"/>
        <v>13</v>
      </c>
      <c r="G721" s="44">
        <f>SUM('Medição 01'!G721,'Medição 02'!G721,'Medição 03'!G721,'Medição 04'!G721,'Medição 05'!G721,'Medição 06'!G721,'Medição 07'!G721,'Medição 08'!G721,'Medição 09'!G721,'Medição 10'!G721,'Medição 11'!G721,'Medição 12'!G721)</f>
        <v>0</v>
      </c>
      <c r="H721" s="46">
        <f t="shared" si="23"/>
        <v>0</v>
      </c>
      <c r="I721" s="45">
        <f>G721*('Itens de Contrato'!F721+'Itens de Contrato'!G721)</f>
        <v>0</v>
      </c>
    </row>
    <row r="722" spans="1:9" x14ac:dyDescent="0.25">
      <c r="A722" s="22" t="str">
        <f>'Itens de Contrato'!A722</f>
        <v>Istalações Incêndio - Tubulações (Distribuição) - CPVC</v>
      </c>
      <c r="B722" s="22" t="str">
        <f>'Itens de Contrato'!B722</f>
        <v>6.2.35</v>
      </c>
      <c r="C722" s="68" t="str">
        <f>VLOOKUP(B722,'Itens de Contrato'!B$5:J$873,2,0)</f>
        <v>FLANGE DE TRANSIÇÃO CPVC FIRE Ф 3", FAB. TIGRE, AMANCO</v>
      </c>
      <c r="D722" s="41">
        <v>1</v>
      </c>
      <c r="E722" s="42">
        <f>D722*('Itens de Contrato'!F722+'Itens de Contrato'!G722)</f>
        <v>1686.7547011814772</v>
      </c>
      <c r="F722" s="44">
        <f t="shared" si="22"/>
        <v>1</v>
      </c>
      <c r="G722" s="44">
        <f>SUM('Medição 01'!G722,'Medição 02'!G722,'Medição 03'!G722,'Medição 04'!G722,'Medição 05'!G722,'Medição 06'!G722,'Medição 07'!G722,'Medição 08'!G722,'Medição 09'!G722,'Medição 10'!G722,'Medição 11'!G722,'Medição 12'!G722)</f>
        <v>0</v>
      </c>
      <c r="H722" s="46">
        <f t="shared" si="23"/>
        <v>0</v>
      </c>
      <c r="I722" s="45">
        <f>G722*('Itens de Contrato'!F722+'Itens de Contrato'!G722)</f>
        <v>0</v>
      </c>
    </row>
    <row r="723" spans="1:9" x14ac:dyDescent="0.25">
      <c r="A723" s="22" t="str">
        <f>'Itens de Contrato'!A723</f>
        <v>Istalações Incêndio - Tubulações (Distribuição) - CPVC</v>
      </c>
      <c r="B723" s="22" t="str">
        <f>'Itens de Contrato'!B723</f>
        <v>6.2.36</v>
      </c>
      <c r="C723" s="68" t="str">
        <f>VLOOKUP(B723,'Itens de Contrato'!B$5:J$873,2,0)</f>
        <v xml:space="preserve">ADESIVO CPVC FIRE 234G, FAB. TIGRE, AMANCO </v>
      </c>
      <c r="D723" s="41">
        <v>20</v>
      </c>
      <c r="E723" s="42">
        <f>D723*('Itens de Contrato'!F723+'Itens de Contrato'!G723)</f>
        <v>1080.3322799104703</v>
      </c>
      <c r="F723" s="44">
        <f t="shared" si="22"/>
        <v>20</v>
      </c>
      <c r="G723" s="44">
        <f>SUM('Medição 01'!G723,'Medição 02'!G723,'Medição 03'!G723,'Medição 04'!G723,'Medição 05'!G723,'Medição 06'!G723,'Medição 07'!G723,'Medição 08'!G723,'Medição 09'!G723,'Medição 10'!G723,'Medição 11'!G723,'Medição 12'!G723)</f>
        <v>0</v>
      </c>
      <c r="H723" s="46">
        <f t="shared" si="23"/>
        <v>0</v>
      </c>
      <c r="I723" s="45">
        <f>G723*('Itens de Contrato'!F723+'Itens de Contrato'!G723)</f>
        <v>0</v>
      </c>
    </row>
    <row r="724" spans="1:9" ht="26.4" customHeight="1" x14ac:dyDescent="0.25">
      <c r="A724" s="22" t="str">
        <f>'Itens de Contrato'!A724</f>
        <v>Istalações Incêndio - Bombeamento / Registros</v>
      </c>
      <c r="B724" s="22" t="str">
        <f>'Itens de Contrato'!B724</f>
        <v>6.3.1</v>
      </c>
      <c r="C724" s="68" t="str">
        <f>VLOOKUP(B724,'Itens de Contrato'!B$5:J$873,2,0)</f>
        <v>REGISTRO DE GAVETA BRUTO INDUSTRIAL NBR-15705, CLASSE 150, ROSCA BSP Ф 3", FAB. DOCOL, MIPEL, DECA</v>
      </c>
      <c r="D724" s="41">
        <v>1</v>
      </c>
      <c r="E724" s="42">
        <f>D724*('Itens de Contrato'!F724+'Itens de Contrato'!G724)</f>
        <v>2328.8901243595083</v>
      </c>
      <c r="F724" s="44">
        <f t="shared" si="22"/>
        <v>1</v>
      </c>
      <c r="G724" s="44">
        <f>SUM('Medição 01'!G724,'Medição 02'!G724,'Medição 03'!G724,'Medição 04'!G724,'Medição 05'!G724,'Medição 06'!G724,'Medição 07'!G724,'Medição 08'!G724,'Medição 09'!G724,'Medição 10'!G724,'Medição 11'!G724,'Medição 12'!G724)</f>
        <v>0</v>
      </c>
      <c r="H724" s="46">
        <f t="shared" si="23"/>
        <v>0</v>
      </c>
      <c r="I724" s="45">
        <f>G724*('Itens de Contrato'!F724+'Itens de Contrato'!G724)</f>
        <v>0</v>
      </c>
    </row>
    <row r="725" spans="1:9" ht="26.4" customHeight="1" x14ac:dyDescent="0.25">
      <c r="A725" s="22" t="str">
        <f>'Itens de Contrato'!A725</f>
        <v>Istalações Incêndio - Bombeamento / Registros</v>
      </c>
      <c r="B725" s="22" t="str">
        <f>'Itens de Contrato'!B725</f>
        <v>6.3.2</v>
      </c>
      <c r="C725" s="68" t="str">
        <f>VLOOKUP(B725,'Itens de Contrato'!B$5:J$873,2,0)</f>
        <v>REGISTRO DE GAVETA BRUTO INDUSTRIAL NBR-15705, CLASSE 150, ROSCA BSP Ф 4", FAB. DOCOL, MIPEL, DECA</v>
      </c>
      <c r="D725" s="41">
        <v>12</v>
      </c>
      <c r="E725" s="42">
        <f>D725*('Itens de Contrato'!F725+'Itens de Contrato'!G725)</f>
        <v>46376.602476446365</v>
      </c>
      <c r="F725" s="44">
        <f t="shared" si="22"/>
        <v>12</v>
      </c>
      <c r="G725" s="44">
        <f>SUM('Medição 01'!G725,'Medição 02'!G725,'Medição 03'!G725,'Medição 04'!G725,'Medição 05'!G725,'Medição 06'!G725,'Medição 07'!G725,'Medição 08'!G725,'Medição 09'!G725,'Medição 10'!G725,'Medição 11'!G725,'Medição 12'!G725)</f>
        <v>0</v>
      </c>
      <c r="H725" s="46">
        <f t="shared" si="23"/>
        <v>0</v>
      </c>
      <c r="I725" s="45">
        <f>G725*('Itens de Contrato'!F725+'Itens de Contrato'!G725)</f>
        <v>0</v>
      </c>
    </row>
    <row r="726" spans="1:9" ht="26.4" customHeight="1" x14ac:dyDescent="0.25">
      <c r="A726" s="22" t="str">
        <f>'Itens de Contrato'!A726</f>
        <v>Istalações Incêndio - Bombeamento / Registros</v>
      </c>
      <c r="B726" s="22" t="str">
        <f>'Itens de Contrato'!B726</f>
        <v>6.3.3</v>
      </c>
      <c r="C726" s="68" t="str">
        <f>VLOOKUP(B726,'Itens de Contrato'!B$5:J$873,2,0)</f>
        <v>SPRINKLER PENDENTE, MOD. RTR H15, POSIÇÃO H, K-80, ROSCA 1/2", TEMP. 68oC (BULBO VERMELHO), ACAB. CROMADO, ABNT, UL-BR, FAB. SKOP, KIDDE</v>
      </c>
      <c r="D726" s="41">
        <v>206</v>
      </c>
      <c r="E726" s="42">
        <f>D726*('Itens de Contrato'!F726+'Itens de Contrato'!G726)</f>
        <v>20424.260201738336</v>
      </c>
      <c r="F726" s="44">
        <f t="shared" si="22"/>
        <v>206</v>
      </c>
      <c r="G726" s="44">
        <f>SUM('Medição 01'!G726,'Medição 02'!G726,'Medição 03'!G726,'Medição 04'!G726,'Medição 05'!G726,'Medição 06'!G726,'Medição 07'!G726,'Medição 08'!G726,'Medição 09'!G726,'Medição 10'!G726,'Medição 11'!G726,'Medição 12'!G726)</f>
        <v>0</v>
      </c>
      <c r="H726" s="46">
        <f t="shared" si="23"/>
        <v>0</v>
      </c>
      <c r="I726" s="45">
        <f>G726*('Itens de Contrato'!F726+'Itens de Contrato'!G726)</f>
        <v>0</v>
      </c>
    </row>
    <row r="727" spans="1:9" x14ac:dyDescent="0.25">
      <c r="A727" s="22" t="str">
        <f>'Itens de Contrato'!A727</f>
        <v>Istalações Incêndio - Bombeamento / Registros</v>
      </c>
      <c r="B727" s="22" t="str">
        <f>'Itens de Contrato'!B727</f>
        <v>6.3.4</v>
      </c>
      <c r="C727" s="68" t="str">
        <f>VLOOKUP(B727,'Itens de Contrato'!B$5:J$873,2,0)</f>
        <v>CANOPLA CROMADA P/SPRINKLER PENDENTE, FURO Ф 1/2", FAB. SKOP, KIDDE</v>
      </c>
      <c r="D727" s="41">
        <v>116</v>
      </c>
      <c r="E727" s="42">
        <f>D727*('Itens de Contrato'!F727+'Itens de Contrato'!G727)</f>
        <v>3403.6335150826521</v>
      </c>
      <c r="F727" s="44">
        <f t="shared" si="22"/>
        <v>116</v>
      </c>
      <c r="G727" s="44">
        <f>SUM('Medição 01'!G727,'Medição 02'!G727,'Medição 03'!G727,'Medição 04'!G727,'Medição 05'!G727,'Medição 06'!G727,'Medição 07'!G727,'Medição 08'!G727,'Medição 09'!G727,'Medição 10'!G727,'Medição 11'!G727,'Medição 12'!G727)</f>
        <v>0</v>
      </c>
      <c r="H727" s="46">
        <f t="shared" si="23"/>
        <v>0</v>
      </c>
      <c r="I727" s="45">
        <f>G727*('Itens de Contrato'!F727+'Itens de Contrato'!G727)</f>
        <v>0</v>
      </c>
    </row>
    <row r="728" spans="1:9" x14ac:dyDescent="0.25">
      <c r="A728" s="22" t="str">
        <f>'Itens de Contrato'!A728</f>
        <v>Istalações Incêndio - Bombeamento / Registros</v>
      </c>
      <c r="B728" s="22" t="str">
        <f>'Itens de Contrato'!B728</f>
        <v>6.3.5</v>
      </c>
      <c r="C728" s="68" t="str">
        <f>VLOOKUP(B728,'Itens de Contrato'!B$5:J$873,2,0)</f>
        <v>VÁLVULA ESFERA LATÃO/INOX, MONOBLOCO, ROSCA BSP Ф 3/4", FAB. DOCOL, MIPEL, DECA</v>
      </c>
      <c r="D728" s="41">
        <v>13</v>
      </c>
      <c r="E728" s="42">
        <f>D728*('Itens de Contrato'!F728+'Itens de Contrato'!G728)</f>
        <v>2506.6168005165346</v>
      </c>
      <c r="F728" s="44">
        <f t="shared" si="22"/>
        <v>13</v>
      </c>
      <c r="G728" s="44">
        <f>SUM('Medição 01'!G728,'Medição 02'!G728,'Medição 03'!G728,'Medição 04'!G728,'Medição 05'!G728,'Medição 06'!G728,'Medição 07'!G728,'Medição 08'!G728,'Medição 09'!G728,'Medição 10'!G728,'Medição 11'!G728,'Medição 12'!G728)</f>
        <v>0</v>
      </c>
      <c r="H728" s="46">
        <f t="shared" si="23"/>
        <v>0</v>
      </c>
      <c r="I728" s="45">
        <f>G728*('Itens de Contrato'!F728+'Itens de Contrato'!G728)</f>
        <v>0</v>
      </c>
    </row>
    <row r="729" spans="1:9" x14ac:dyDescent="0.25">
      <c r="A729" s="22" t="str">
        <f>'Itens de Contrato'!A729</f>
        <v>Istalações Incêndio - Bombeamento / Registros</v>
      </c>
      <c r="B729" s="22" t="str">
        <f>'Itens de Contrato'!B729</f>
        <v>6.3.6</v>
      </c>
      <c r="C729" s="68" t="str">
        <f>VLOOKUP(B729,'Itens de Contrato'!B$5:J$873,2,0)</f>
        <v>VÁLVULA ESFERA LATÃO/INOX, MONOBLOCO, ROSCA BSP Ф 1", FAB. DOCOL, MIPEL, DECA</v>
      </c>
      <c r="D729" s="41">
        <v>1</v>
      </c>
      <c r="E729" s="42">
        <f>D729*('Itens de Contrato'!F729+'Itens de Contrato'!G729)</f>
        <v>276.6500147727279</v>
      </c>
      <c r="F729" s="44">
        <f t="shared" si="22"/>
        <v>1</v>
      </c>
      <c r="G729" s="44">
        <f>SUM('Medição 01'!G729,'Medição 02'!G729,'Medição 03'!G729,'Medição 04'!G729,'Medição 05'!G729,'Medição 06'!G729,'Medição 07'!G729,'Medição 08'!G729,'Medição 09'!G729,'Medição 10'!G729,'Medição 11'!G729,'Medição 12'!G729)</f>
        <v>0</v>
      </c>
      <c r="H729" s="46">
        <f t="shared" si="23"/>
        <v>0</v>
      </c>
      <c r="I729" s="45">
        <f>G729*('Itens de Contrato'!F729+'Itens de Contrato'!G729)</f>
        <v>0</v>
      </c>
    </row>
    <row r="730" spans="1:9" ht="26.4" customHeight="1" x14ac:dyDescent="0.25">
      <c r="A730" s="22" t="str">
        <f>'Itens de Contrato'!A730</f>
        <v>Istalações Incêndio - Bombeamento / Registros</v>
      </c>
      <c r="B730" s="22" t="str">
        <f>'Itens de Contrato'!B730</f>
        <v>6.3.7</v>
      </c>
      <c r="C730" s="68" t="str">
        <f>VLOOKUP(B730,'Itens de Contrato'!B$5:J$873,2,0)</f>
        <v>VÁLVULA ESFERA + VISOR LÍQUIDO, PARA TESTE E DRENO SPK, ROSCA BSP Ф 3/4", FAB. MIPEL, MGA</v>
      </c>
      <c r="D730" s="41">
        <v>16</v>
      </c>
      <c r="E730" s="42">
        <f>D730*('Itens de Contrato'!F730+'Itens de Contrato'!G730)</f>
        <v>15219.66303493116</v>
      </c>
      <c r="F730" s="44">
        <f t="shared" si="22"/>
        <v>16</v>
      </c>
      <c r="G730" s="44">
        <f>SUM('Medição 01'!G730,'Medição 02'!G730,'Medição 03'!G730,'Medição 04'!G730,'Medição 05'!G730,'Medição 06'!G730,'Medição 07'!G730,'Medição 08'!G730,'Medição 09'!G730,'Medição 10'!G730,'Medição 11'!G730,'Medição 12'!G730)</f>
        <v>0</v>
      </c>
      <c r="H730" s="46">
        <f t="shared" si="23"/>
        <v>0</v>
      </c>
      <c r="I730" s="45">
        <f>G730*('Itens de Contrato'!F730+'Itens de Contrato'!G730)</f>
        <v>0</v>
      </c>
    </row>
    <row r="731" spans="1:9" ht="26.4" customHeight="1" x14ac:dyDescent="0.25">
      <c r="A731" s="22" t="str">
        <f>'Itens de Contrato'!A731</f>
        <v>Istalações Incêndio - Bombeamento / Registros</v>
      </c>
      <c r="B731" s="22" t="str">
        <f>'Itens de Contrato'!B731</f>
        <v>6.3.8</v>
      </c>
      <c r="C731" s="68" t="str">
        <f>VLOOKUP(B731,'Itens de Contrato'!B$5:J$873,2,0)</f>
        <v>VÁLVULA DE RETENÇÃO HORIZONTAL, NBR-15055, ROSCA BSP Ф 2.1/2", FAB. DOCOL, MIPEL, DECA</v>
      </c>
      <c r="D731" s="41">
        <v>1</v>
      </c>
      <c r="E731" s="42">
        <f>D731*('Itens de Contrato'!F731+'Itens de Contrato'!G731)</f>
        <v>1872.2778777548244</v>
      </c>
      <c r="F731" s="44">
        <f t="shared" si="22"/>
        <v>1</v>
      </c>
      <c r="G731" s="44">
        <f>SUM('Medição 01'!G731,'Medição 02'!G731,'Medição 03'!G731,'Medição 04'!G731,'Medição 05'!G731,'Medição 06'!G731,'Medição 07'!G731,'Medição 08'!G731,'Medição 09'!G731,'Medição 10'!G731,'Medição 11'!G731,'Medição 12'!G731)</f>
        <v>0</v>
      </c>
      <c r="H731" s="46">
        <f t="shared" si="23"/>
        <v>0</v>
      </c>
      <c r="I731" s="45">
        <f>G731*('Itens de Contrato'!F731+'Itens de Contrato'!G731)</f>
        <v>0</v>
      </c>
    </row>
    <row r="732" spans="1:9" x14ac:dyDescent="0.25">
      <c r="A732" s="22" t="str">
        <f>'Itens de Contrato'!A732</f>
        <v>Istalações Incêndio - Bombeamento / Registros</v>
      </c>
      <c r="B732" s="22" t="str">
        <f>'Itens de Contrato'!B732</f>
        <v>6.3.9</v>
      </c>
      <c r="C732" s="68" t="str">
        <f>VLOOKUP(B732,'Itens de Contrato'!B$5:J$873,2,0)</f>
        <v>VÁLVULA DE RETENÇÃO HORIZONTAL, NBR-15055, ROSCA BSP Ф 4", FAB. DOCOL, MIPEL, DECA</v>
      </c>
      <c r="D732" s="41">
        <v>3</v>
      </c>
      <c r="E732" s="42">
        <f>D732*('Itens de Contrato'!F732+'Itens de Contrato'!G732)</f>
        <v>11569.000617768619</v>
      </c>
      <c r="F732" s="44">
        <f t="shared" si="22"/>
        <v>3</v>
      </c>
      <c r="G732" s="44">
        <f>SUM('Medição 01'!G732,'Medição 02'!G732,'Medição 03'!G732,'Medição 04'!G732,'Medição 05'!G732,'Medição 06'!G732,'Medição 07'!G732,'Medição 08'!G732,'Medição 09'!G732,'Medição 10'!G732,'Medição 11'!G732,'Medição 12'!G732)</f>
        <v>0</v>
      </c>
      <c r="H732" s="46">
        <f t="shared" si="23"/>
        <v>0</v>
      </c>
      <c r="I732" s="45">
        <f>G732*('Itens de Contrato'!F732+'Itens de Contrato'!G732)</f>
        <v>0</v>
      </c>
    </row>
    <row r="733" spans="1:9" x14ac:dyDescent="0.25">
      <c r="A733" s="22" t="str">
        <f>'Itens de Contrato'!A733</f>
        <v>Istalações Incêndio - Bombeamento / Registros</v>
      </c>
      <c r="B733" s="22" t="str">
        <f>'Itens de Contrato'!B733</f>
        <v>6.3.10</v>
      </c>
      <c r="C733" s="68" t="str">
        <f>VLOOKUP(B733,'Itens de Contrato'!B$5:J$873,2,0)</f>
        <v>VÁLVULA DE SEGURANÇA E DE ALÍVIO Ф 2" REF. 3190, FAB. GENEBRE, MIPEL</v>
      </c>
      <c r="D733" s="41">
        <v>1</v>
      </c>
      <c r="E733" s="42">
        <f>D733*('Itens de Contrato'!F733+'Itens de Contrato'!G733)</f>
        <v>2358.5112370523466</v>
      </c>
      <c r="F733" s="44">
        <f t="shared" si="22"/>
        <v>1</v>
      </c>
      <c r="G733" s="44">
        <f>SUM('Medição 01'!G733,'Medição 02'!G733,'Medição 03'!G733,'Medição 04'!G733,'Medição 05'!G733,'Medição 06'!G733,'Medição 07'!G733,'Medição 08'!G733,'Medição 09'!G733,'Medição 10'!G733,'Medição 11'!G733,'Medição 12'!G733)</f>
        <v>0</v>
      </c>
      <c r="H733" s="46">
        <f t="shared" si="23"/>
        <v>0</v>
      </c>
      <c r="I733" s="45">
        <f>G733*('Itens de Contrato'!F733+'Itens de Contrato'!G733)</f>
        <v>0</v>
      </c>
    </row>
    <row r="734" spans="1:9" ht="26.4" customHeight="1" x14ac:dyDescent="0.25">
      <c r="A734" s="22" t="str">
        <f>'Itens de Contrato'!A734</f>
        <v>Istalações Incêndio - Bombeamento / Registros</v>
      </c>
      <c r="B734" s="22" t="str">
        <f>'Itens de Contrato'!B734</f>
        <v>6.3.11</v>
      </c>
      <c r="C734" s="68" t="str">
        <f>VLOOKUP(B734,'Itens de Contrato'!B$5:J$873,2,0)</f>
        <v>VÁLVULA DE FLUXO, ORIFÍCIO ROSCA FÊMEA Ф3/4" BSP, C/RETARDO, PALHETA DE NYLON, FAB. SKOP, CONAUT, KIDDE</v>
      </c>
      <c r="D734" s="41">
        <v>13</v>
      </c>
      <c r="E734" s="42">
        <f>D734*('Itens de Contrato'!F734+'Itens de Contrato'!G734)</f>
        <v>13659.245173829231</v>
      </c>
      <c r="F734" s="44">
        <f t="shared" si="22"/>
        <v>13</v>
      </c>
      <c r="G734" s="44">
        <f>SUM('Medição 01'!G734,'Medição 02'!G734,'Medição 03'!G734,'Medição 04'!G734,'Medição 05'!G734,'Medição 06'!G734,'Medição 07'!G734,'Medição 08'!G734,'Medição 09'!G734,'Medição 10'!G734,'Medição 11'!G734,'Medição 12'!G734)</f>
        <v>0</v>
      </c>
      <c r="H734" s="46">
        <f t="shared" si="23"/>
        <v>0</v>
      </c>
      <c r="I734" s="45">
        <f>G734*('Itens de Contrato'!F734+'Itens de Contrato'!G734)</f>
        <v>0</v>
      </c>
    </row>
    <row r="735" spans="1:9" ht="26.4" customHeight="1" x14ac:dyDescent="0.25">
      <c r="A735" s="22" t="str">
        <f>'Itens de Contrato'!A735</f>
        <v>Istalações Incêndio - Bombeamento / Registros</v>
      </c>
      <c r="B735" s="22" t="str">
        <f>'Itens de Contrato'!B735</f>
        <v>6.3.12</v>
      </c>
      <c r="C735" s="68" t="str">
        <f>VLOOKUP(B735,'Itens de Contrato'!B$5:J$873,2,0)</f>
        <v>VÁLVULA DE FLUXO, ORIFÍCIO C/ANEL O-RING, PALHETA INOX E DIFRAGMA NYLON, TUB. ≥ 2", MOD 018.0000.45.00, FAB. CONAUT, SKOP, ALL-MEX</v>
      </c>
      <c r="D735" s="41">
        <v>4</v>
      </c>
      <c r="E735" s="42">
        <f>D735*('Itens de Contrato'!F735+'Itens de Contrato'!G735)</f>
        <v>5868.3336466942274</v>
      </c>
      <c r="F735" s="44">
        <f t="shared" si="22"/>
        <v>4</v>
      </c>
      <c r="G735" s="44">
        <f>SUM('Medição 01'!G735,'Medição 02'!G735,'Medição 03'!G735,'Medição 04'!G735,'Medição 05'!G735,'Medição 06'!G735,'Medição 07'!G735,'Medição 08'!G735,'Medição 09'!G735,'Medição 10'!G735,'Medição 11'!G735,'Medição 12'!G735)</f>
        <v>0</v>
      </c>
      <c r="H735" s="46">
        <f t="shared" si="23"/>
        <v>0</v>
      </c>
      <c r="I735" s="45">
        <f>G735*('Itens de Contrato'!F735+'Itens de Contrato'!G735)</f>
        <v>0</v>
      </c>
    </row>
    <row r="736" spans="1:9" ht="26.4" customHeight="1" x14ac:dyDescent="0.25">
      <c r="A736" s="22" t="str">
        <f>'Itens de Contrato'!A736</f>
        <v>Istalações Incêndio - Bombeamento / Registros</v>
      </c>
      <c r="B736" s="22" t="str">
        <f>'Itens de Contrato'!B736</f>
        <v>6.3.13</v>
      </c>
      <c r="C736" s="68" t="str">
        <f>VLOOKUP(B736,'Itens de Contrato'!B$5:J$873,2,0)</f>
        <v>MANÔMETRO GLICERINADO 4" MOD.M100/1-012, SAÍDA VERTICAL, ROSCA 1/4", ESCALA 0...10kgf/cm2, FAB. WILLY</v>
      </c>
      <c r="D736" s="41">
        <v>17</v>
      </c>
      <c r="E736" s="42">
        <f>D736*('Itens de Contrato'!F736+'Itens de Contrato'!G736)</f>
        <v>11638.861732610218</v>
      </c>
      <c r="F736" s="44">
        <f t="shared" si="22"/>
        <v>17</v>
      </c>
      <c r="G736" s="44">
        <f>SUM('Medição 01'!G736,'Medição 02'!G736,'Medição 03'!G736,'Medição 04'!G736,'Medição 05'!G736,'Medição 06'!G736,'Medição 07'!G736,'Medição 08'!G736,'Medição 09'!G736,'Medição 10'!G736,'Medição 11'!G736,'Medição 12'!G736)</f>
        <v>0</v>
      </c>
      <c r="H736" s="46">
        <f t="shared" si="23"/>
        <v>0</v>
      </c>
      <c r="I736" s="45">
        <f>G736*('Itens de Contrato'!F736+'Itens de Contrato'!G736)</f>
        <v>0</v>
      </c>
    </row>
    <row r="737" spans="1:9" x14ac:dyDescent="0.25">
      <c r="A737" s="22" t="str">
        <f>'Itens de Contrato'!A737</f>
        <v>Istalações Incêndio - Bombeamento / Registros</v>
      </c>
      <c r="B737" s="22" t="str">
        <f>'Itens de Contrato'!B737</f>
        <v>6.3.14</v>
      </c>
      <c r="C737" s="68" t="str">
        <f>VLOOKUP(B737,'Itens de Contrato'!B$5:J$873,2,0)</f>
        <v>JUNTA ELÁSTICA DE EXPANSÃO AXIAL Ф 4", FAB. BALG, DINATÉCNICA</v>
      </c>
      <c r="D737" s="41">
        <v>4</v>
      </c>
      <c r="E737" s="42">
        <f>D737*('Itens de Contrato'!F737+'Itens de Contrato'!G737)</f>
        <v>8103.88932162536</v>
      </c>
      <c r="F737" s="44">
        <f t="shared" si="22"/>
        <v>4</v>
      </c>
      <c r="G737" s="44">
        <f>SUM('Medição 01'!G737,'Medição 02'!G737,'Medição 03'!G737,'Medição 04'!G737,'Medição 05'!G737,'Medição 06'!G737,'Medição 07'!G737,'Medição 08'!G737,'Medição 09'!G737,'Medição 10'!G737,'Medição 11'!G737,'Medição 12'!G737)</f>
        <v>0</v>
      </c>
      <c r="H737" s="46">
        <f t="shared" si="23"/>
        <v>0</v>
      </c>
      <c r="I737" s="45">
        <f>G737*('Itens de Contrato'!F737+'Itens de Contrato'!G737)</f>
        <v>0</v>
      </c>
    </row>
    <row r="738" spans="1:9" ht="26.4" customHeight="1" x14ac:dyDescent="0.25">
      <c r="A738" s="22" t="str">
        <f>'Itens de Contrato'!A738</f>
        <v>Istalações Incêndio - Bombeamento / Registros</v>
      </c>
      <c r="B738" s="22" t="str">
        <f>'Itens de Contrato'!B738</f>
        <v>6.3.15</v>
      </c>
      <c r="C738" s="68" t="str">
        <f>VLOOKUP(B738,'Itens de Contrato'!B$5:J$873,2,0)</f>
        <v xml:space="preserve">BOMBA CENTRÍFUGA MOD. BPI-22 080.050.250 2.1/2 POT. 10CV/380V, Q-70,30m³/h X ATM 20,00mca, FAB. SCHNEIDER </v>
      </c>
      <c r="D738" s="41">
        <v>2</v>
      </c>
      <c r="E738" s="42">
        <f>D738*('Itens de Contrato'!F738+'Itens de Contrato'!G738)</f>
        <v>43872.780120523501</v>
      </c>
      <c r="F738" s="44">
        <f t="shared" si="22"/>
        <v>2</v>
      </c>
      <c r="G738" s="44">
        <f>SUM('Medição 01'!G738,'Medição 02'!G738,'Medição 03'!G738,'Medição 04'!G738,'Medição 05'!G738,'Medição 06'!G738,'Medição 07'!G738,'Medição 08'!G738,'Medição 09'!G738,'Medição 10'!G738,'Medição 11'!G738,'Medição 12'!G738)</f>
        <v>0</v>
      </c>
      <c r="H738" s="46">
        <f t="shared" si="23"/>
        <v>0</v>
      </c>
      <c r="I738" s="45">
        <f>G738*('Itens de Contrato'!F738+'Itens de Contrato'!G738)</f>
        <v>0</v>
      </c>
    </row>
    <row r="739" spans="1:9" ht="26.4" customHeight="1" x14ac:dyDescent="0.25">
      <c r="A739" s="22" t="str">
        <f>'Itens de Contrato'!A739</f>
        <v>Istalações Incêndio - Hidrantes / Extintores e Sinalização</v>
      </c>
      <c r="B739" s="22" t="str">
        <f>'Itens de Contrato'!B739</f>
        <v>6.4.1</v>
      </c>
      <c r="C739" s="68" t="str">
        <f>VLOOKUP(B739,'Itens de Contrato'!B$5:J$873,2,0)</f>
        <v>CAIXA DE INCENDIO EM CHAPA METÁLICA DIM. 90 X 60 X 17cm, TIPO EMBUTIR, COM VISOR / INSCRIÇÃO / SUPORTE MANG. FAB. TECNELSA, CARMEHIL</v>
      </c>
      <c r="D739" s="41">
        <v>18</v>
      </c>
      <c r="E739" s="42">
        <f>D739*('Itens de Contrato'!F739+'Itens de Contrato'!G739)</f>
        <v>23062.551231508314</v>
      </c>
      <c r="F739" s="44">
        <f t="shared" si="22"/>
        <v>18</v>
      </c>
      <c r="G739" s="44">
        <f>SUM('Medição 01'!G739,'Medição 02'!G739,'Medição 03'!G739,'Medição 04'!G739,'Medição 05'!G739,'Medição 06'!G739,'Medição 07'!G739,'Medição 08'!G739,'Medição 09'!G739,'Medição 10'!G739,'Medição 11'!G739,'Medição 12'!G739)</f>
        <v>0</v>
      </c>
      <c r="H739" s="46">
        <f t="shared" si="23"/>
        <v>0</v>
      </c>
      <c r="I739" s="45">
        <f>G739*('Itens de Contrato'!F739+'Itens de Contrato'!G739)</f>
        <v>0</v>
      </c>
    </row>
    <row r="740" spans="1:9" ht="26.4" customHeight="1" x14ac:dyDescent="0.25">
      <c r="A740" s="22" t="str">
        <f>'Itens de Contrato'!A740</f>
        <v>Istalações Incêndio - Hidrantes / Extintores e Sinalização</v>
      </c>
      <c r="B740" s="22" t="str">
        <f>'Itens de Contrato'!B740</f>
        <v>6.4.2</v>
      </c>
      <c r="C740" s="68" t="str">
        <f>VLOOKUP(B740,'Itens de Contrato'!B$5:J$873,2,0)</f>
        <v>REGISTRO GLOBO ANGULAR 45o , PREDIAL, CLASSE 125, NBR-6941, ROSCAS Ф 2.1/2" X 2.1/2", FAB. MIPEL, KIDDE</v>
      </c>
      <c r="D740" s="41">
        <v>18</v>
      </c>
      <c r="E740" s="42">
        <f>D740*('Itens de Contrato'!F740+'Itens de Contrato'!G740)</f>
        <v>8551.0004566115877</v>
      </c>
      <c r="F740" s="44">
        <f t="shared" si="22"/>
        <v>18</v>
      </c>
      <c r="G740" s="44">
        <f>SUM('Medição 01'!G740,'Medição 02'!G740,'Medição 03'!G740,'Medição 04'!G740,'Medição 05'!G740,'Medição 06'!G740,'Medição 07'!G740,'Medição 08'!G740,'Medição 09'!G740,'Medição 10'!G740,'Medição 11'!G740,'Medição 12'!G740)</f>
        <v>0</v>
      </c>
      <c r="H740" s="46">
        <f t="shared" si="23"/>
        <v>0</v>
      </c>
      <c r="I740" s="45">
        <f>G740*('Itens de Contrato'!F740+'Itens de Contrato'!G740)</f>
        <v>0</v>
      </c>
    </row>
    <row r="741" spans="1:9" x14ac:dyDescent="0.25">
      <c r="A741" s="22" t="str">
        <f>'Itens de Contrato'!A741</f>
        <v>Istalações Incêndio - Hidrantes / Extintores e Sinalização</v>
      </c>
      <c r="B741" s="22" t="str">
        <f>'Itens de Contrato'!B741</f>
        <v>6.4.3</v>
      </c>
      <c r="C741" s="68" t="str">
        <f>VLOOKUP(B741,'Itens de Contrato'!B$5:J$873,2,0)</f>
        <v>ADAPTADOR STORZ Ф 2.1/2" X 1.1/2", FAB. KIDDE, AEROTEX</v>
      </c>
      <c r="D741" s="41">
        <v>18</v>
      </c>
      <c r="E741" s="42">
        <f>D741*('Itens de Contrato'!F741+'Itens de Contrato'!G741)</f>
        <v>3251.3921736198427</v>
      </c>
      <c r="F741" s="44">
        <f t="shared" si="22"/>
        <v>18</v>
      </c>
      <c r="G741" s="44">
        <f>SUM('Medição 01'!G741,'Medição 02'!G741,'Medição 03'!G741,'Medição 04'!G741,'Medição 05'!G741,'Medição 06'!G741,'Medição 07'!G741,'Medição 08'!G741,'Medição 09'!G741,'Medição 10'!G741,'Medição 11'!G741,'Medição 12'!G741)</f>
        <v>0</v>
      </c>
      <c r="H741" s="46">
        <f t="shared" si="23"/>
        <v>0</v>
      </c>
      <c r="I741" s="45">
        <f>G741*('Itens de Contrato'!F741+'Itens de Contrato'!G741)</f>
        <v>0</v>
      </c>
    </row>
    <row r="742" spans="1:9" x14ac:dyDescent="0.25">
      <c r="A742" s="22" t="str">
        <f>'Itens de Contrato'!A742</f>
        <v>Istalações Incêndio - Hidrantes / Extintores e Sinalização</v>
      </c>
      <c r="B742" s="22" t="str">
        <f>'Itens de Contrato'!B742</f>
        <v>6.4.4</v>
      </c>
      <c r="C742" s="68" t="str">
        <f>VLOOKUP(B742,'Itens de Contrato'!B$5:J$873,2,0)</f>
        <v>ESGUICHO JATO SÓLIDO 1.1/2" X 13mm, FAB. KIDDE, AEROTEX</v>
      </c>
      <c r="D742" s="41">
        <v>18</v>
      </c>
      <c r="E742" s="42">
        <f>D742*('Itens de Contrato'!F742+'Itens de Contrato'!G742)</f>
        <v>3646.7501947314113</v>
      </c>
      <c r="F742" s="44">
        <f t="shared" si="22"/>
        <v>18</v>
      </c>
      <c r="G742" s="44">
        <f>SUM('Medição 01'!G742,'Medição 02'!G742,'Medição 03'!G742,'Medição 04'!G742,'Medição 05'!G742,'Medição 06'!G742,'Medição 07'!G742,'Medição 08'!G742,'Medição 09'!G742,'Medição 10'!G742,'Medição 11'!G742,'Medição 12'!G742)</f>
        <v>0</v>
      </c>
      <c r="H742" s="46">
        <f t="shared" si="23"/>
        <v>0</v>
      </c>
      <c r="I742" s="45">
        <f>G742*('Itens de Contrato'!F742+'Itens de Contrato'!G742)</f>
        <v>0</v>
      </c>
    </row>
    <row r="743" spans="1:9" x14ac:dyDescent="0.25">
      <c r="A743" s="22" t="str">
        <f>'Itens de Contrato'!A743</f>
        <v>Istalações Incêndio - Hidrantes / Extintores e Sinalização</v>
      </c>
      <c r="B743" s="22" t="str">
        <f>'Itens de Contrato'!B743</f>
        <v>6.4.5</v>
      </c>
      <c r="C743" s="68" t="str">
        <f>VLOOKUP(B743,'Itens de Contrato'!B$5:J$873,2,0)</f>
        <v>MANGUEIRA INCÊNDIO TIPO-1 (RESIDENCIAL) NBR-11861 Ф 1.1/2" X 15m, FAB. KIDDE, AEROTEX</v>
      </c>
      <c r="D743" s="41">
        <v>36</v>
      </c>
      <c r="E743" s="42">
        <f>D743*('Itens de Contrato'!F743+'Itens de Contrato'!G743)</f>
        <v>43568.856326516616</v>
      </c>
      <c r="F743" s="44">
        <f t="shared" si="22"/>
        <v>36</v>
      </c>
      <c r="G743" s="44">
        <f>SUM('Medição 01'!G743,'Medição 02'!G743,'Medição 03'!G743,'Medição 04'!G743,'Medição 05'!G743,'Medição 06'!G743,'Medição 07'!G743,'Medição 08'!G743,'Medição 09'!G743,'Medição 10'!G743,'Medição 11'!G743,'Medição 12'!G743)</f>
        <v>0</v>
      </c>
      <c r="H743" s="46">
        <f t="shared" si="23"/>
        <v>0</v>
      </c>
      <c r="I743" s="45">
        <f>G743*('Itens de Contrato'!F743+'Itens de Contrato'!G743)</f>
        <v>0</v>
      </c>
    </row>
    <row r="744" spans="1:9" x14ac:dyDescent="0.25">
      <c r="A744" s="22" t="str">
        <f>'Itens de Contrato'!A744</f>
        <v>Istalações Incêndio - Hidrantes / Extintores e Sinalização</v>
      </c>
      <c r="B744" s="22" t="str">
        <f>'Itens de Contrato'!B744</f>
        <v>6.4.6</v>
      </c>
      <c r="C744" s="68" t="str">
        <f>VLOOKUP(B744,'Itens de Contrato'!B$5:J$873,2,0)</f>
        <v>TAMPAO P/REGISTRO GLOBO Ф 2.1/2" C/CORRENTE, FAB. KIDDE, AEROTEX</v>
      </c>
      <c r="D744" s="41">
        <v>18</v>
      </c>
      <c r="E744" s="42">
        <f>D744*('Itens de Contrato'!F744+'Itens de Contrato'!G744)</f>
        <v>3007.9401606198408</v>
      </c>
      <c r="F744" s="44">
        <f t="shared" si="22"/>
        <v>18</v>
      </c>
      <c r="G744" s="44">
        <f>SUM('Medição 01'!G744,'Medição 02'!G744,'Medição 03'!G744,'Medição 04'!G744,'Medição 05'!G744,'Medição 06'!G744,'Medição 07'!G744,'Medição 08'!G744,'Medição 09'!G744,'Medição 10'!G744,'Medição 11'!G744,'Medição 12'!G744)</f>
        <v>0</v>
      </c>
      <c r="H744" s="46">
        <f t="shared" si="23"/>
        <v>0</v>
      </c>
      <c r="I744" s="45">
        <f>G744*('Itens de Contrato'!F744+'Itens de Contrato'!G744)</f>
        <v>0</v>
      </c>
    </row>
    <row r="745" spans="1:9" x14ac:dyDescent="0.25">
      <c r="A745" s="22" t="str">
        <f>'Itens de Contrato'!A745</f>
        <v>Istalações Incêndio - Hidrantes / Extintores e Sinalização</v>
      </c>
      <c r="B745" s="22" t="str">
        <f>'Itens de Contrato'!B745</f>
        <v>6.4.7</v>
      </c>
      <c r="C745" s="68" t="str">
        <f>VLOOKUP(B745,'Itens de Contrato'!B$5:J$873,2,0)</f>
        <v>CHAVE STORZ DUPLA EM LATÃO, REF. MH.020 Ф 2.1/2" X 1.1/2", FAB. KIDDE, AEROTEX</v>
      </c>
      <c r="D745" s="41">
        <v>18</v>
      </c>
      <c r="E745" s="42">
        <f>D745*('Itens de Contrato'!F745+'Itens de Contrato'!G745)</f>
        <v>1091.5100582851262</v>
      </c>
      <c r="F745" s="44">
        <f t="shared" si="22"/>
        <v>18</v>
      </c>
      <c r="G745" s="44">
        <f>SUM('Medição 01'!G745,'Medição 02'!G745,'Medição 03'!G745,'Medição 04'!G745,'Medição 05'!G745,'Medição 06'!G745,'Medição 07'!G745,'Medição 08'!G745,'Medição 09'!G745,'Medição 10'!G745,'Medição 11'!G745,'Medição 12'!G745)</f>
        <v>0</v>
      </c>
      <c r="H745" s="46">
        <f t="shared" si="23"/>
        <v>0</v>
      </c>
      <c r="I745" s="45">
        <f>G745*('Itens de Contrato'!F745+'Itens de Contrato'!G745)</f>
        <v>0</v>
      </c>
    </row>
    <row r="746" spans="1:9" x14ac:dyDescent="0.25">
      <c r="A746" s="22" t="str">
        <f>'Itens de Contrato'!A746</f>
        <v>Istalações Incêndio - Hidrantes / Extintores e Sinalização</v>
      </c>
      <c r="B746" s="22" t="str">
        <f>'Itens de Contrato'!B746</f>
        <v>6.4.8</v>
      </c>
      <c r="C746" s="68" t="str">
        <f>VLOOKUP(B746,'Itens de Contrato'!B$5:J$873,2,0)</f>
        <v>HIDRANTE DE RECALQUE COMPLETO-VERMELHO</v>
      </c>
      <c r="D746" s="41">
        <v>1</v>
      </c>
      <c r="E746" s="42">
        <f>D746*('Itens de Contrato'!F746+'Itens de Contrato'!G746)</f>
        <v>1564.8889724517937</v>
      </c>
      <c r="F746" s="44">
        <f t="shared" si="22"/>
        <v>1</v>
      </c>
      <c r="G746" s="44">
        <f>SUM('Medição 01'!G746,'Medição 02'!G746,'Medição 03'!G746,'Medição 04'!G746,'Medição 05'!G746,'Medição 06'!G746,'Medição 07'!G746,'Medição 08'!G746,'Medição 09'!G746,'Medição 10'!G746,'Medição 11'!G746,'Medição 12'!G746)</f>
        <v>0</v>
      </c>
      <c r="H746" s="46">
        <f t="shared" si="23"/>
        <v>0</v>
      </c>
      <c r="I746" s="45">
        <f>G746*('Itens de Contrato'!F746+'Itens de Contrato'!G746)</f>
        <v>0</v>
      </c>
    </row>
    <row r="747" spans="1:9" ht="26.4" customHeight="1" x14ac:dyDescent="0.25">
      <c r="A747" s="22" t="str">
        <f>'Itens de Contrato'!A747</f>
        <v>Istalações Incêndio - Hidrantes / Extintores e Sinalização</v>
      </c>
      <c r="B747" s="22" t="str">
        <f>'Itens de Contrato'!B747</f>
        <v>6.4.9</v>
      </c>
      <c r="C747" s="68" t="str">
        <f>VLOOKUP(B747,'Itens de Contrato'!B$5:J$873,2,0)</f>
        <v>EXTINTOR PORTÁTIL, PÓ QUIMICO (FOSFATO MONOAMÔNICO), NBR-10121 PQS-6Kg TRICLASSE (3A-20B-EN010), FAB. KIDDE, AEROTEX</v>
      </c>
      <c r="D747" s="41">
        <v>52</v>
      </c>
      <c r="E747" s="42">
        <f>D747*('Itens de Contrato'!F747+'Itens de Contrato'!G747)</f>
        <v>31532.512794903651</v>
      </c>
      <c r="F747" s="44">
        <f t="shared" si="22"/>
        <v>52</v>
      </c>
      <c r="G747" s="44">
        <f>SUM('Medição 01'!G747,'Medição 02'!G747,'Medição 03'!G747,'Medição 04'!G747,'Medição 05'!G747,'Medição 06'!G747,'Medição 07'!G747,'Medição 08'!G747,'Medição 09'!G747,'Medição 10'!G747,'Medição 11'!G747,'Medição 12'!G747)</f>
        <v>0</v>
      </c>
      <c r="H747" s="46">
        <f t="shared" si="23"/>
        <v>0</v>
      </c>
      <c r="I747" s="45">
        <f>G747*('Itens de Contrato'!F747+'Itens de Contrato'!G747)</f>
        <v>0</v>
      </c>
    </row>
    <row r="748" spans="1:9" x14ac:dyDescent="0.25">
      <c r="A748" s="22" t="str">
        <f>'Itens de Contrato'!A748</f>
        <v>Istalações Incêndio - Hidrantes / Extintores e Sinalização</v>
      </c>
      <c r="B748" s="22" t="str">
        <f>'Itens de Contrato'!B748</f>
        <v>6.4.10</v>
      </c>
      <c r="C748" s="68" t="str">
        <f>VLOOKUP(B748,'Itens de Contrato'!B$5:J$873,2,0)</f>
        <v>SINALIZAÇÃO HIDRANTE, FOTOLUMINESCENTE NBR-13434 DIM. 20x15cm, FAB. KIDDE, AEROTEX</v>
      </c>
      <c r="D748" s="41">
        <v>18</v>
      </c>
      <c r="E748" s="42">
        <f>D748*('Itens de Contrato'!F748+'Itens de Contrato'!G748)</f>
        <v>1292.7100690289283</v>
      </c>
      <c r="F748" s="44">
        <f t="shared" si="22"/>
        <v>18</v>
      </c>
      <c r="G748" s="44">
        <f>SUM('Medição 01'!G748,'Medição 02'!G748,'Medição 03'!G748,'Medição 04'!G748,'Medição 05'!G748,'Medição 06'!G748,'Medição 07'!G748,'Medição 08'!G748,'Medição 09'!G748,'Medição 10'!G748,'Medição 11'!G748,'Medição 12'!G748)</f>
        <v>0</v>
      </c>
      <c r="H748" s="46">
        <f t="shared" si="23"/>
        <v>0</v>
      </c>
      <c r="I748" s="45">
        <f>G748*('Itens de Contrato'!F748+'Itens de Contrato'!G748)</f>
        <v>0</v>
      </c>
    </row>
    <row r="749" spans="1:9" x14ac:dyDescent="0.25">
      <c r="A749" s="22" t="str">
        <f>'Itens de Contrato'!A749</f>
        <v>Istalações Incêndio - Hidrantes / Extintores e Sinalização</v>
      </c>
      <c r="B749" s="22" t="str">
        <f>'Itens de Contrato'!B749</f>
        <v>6.4.11</v>
      </c>
      <c r="C749" s="68" t="str">
        <f>VLOOKUP(B749,'Itens de Contrato'!B$5:J$873,2,0)</f>
        <v>SINALIZAÇÃO EXTINTOR, FOTOLUMINESCENTE NBR-13434 DIM. 24x12cm, FAB. KIDDE, AEROTEX</v>
      </c>
      <c r="D749" s="41">
        <v>52</v>
      </c>
      <c r="E749" s="42">
        <f>D749*('Itens de Contrato'!F749+'Itens de Contrato'!G749)</f>
        <v>3734.4957549724595</v>
      </c>
      <c r="F749" s="44">
        <f t="shared" si="22"/>
        <v>52</v>
      </c>
      <c r="G749" s="44">
        <f>SUM('Medição 01'!G749,'Medição 02'!G749,'Medição 03'!G749,'Medição 04'!G749,'Medição 05'!G749,'Medição 06'!G749,'Medição 07'!G749,'Medição 08'!G749,'Medição 09'!G749,'Medição 10'!G749,'Medição 11'!G749,'Medição 12'!G749)</f>
        <v>0</v>
      </c>
      <c r="H749" s="46">
        <f t="shared" si="23"/>
        <v>0</v>
      </c>
      <c r="I749" s="45">
        <f>G749*('Itens de Contrato'!F749+'Itens de Contrato'!G749)</f>
        <v>0</v>
      </c>
    </row>
    <row r="750" spans="1:9" x14ac:dyDescent="0.25">
      <c r="A750" s="22" t="str">
        <f>'Itens de Contrato'!A750</f>
        <v>Istalações Incêndio - Hidrantes / Extintores e Sinalização</v>
      </c>
      <c r="B750" s="22" t="str">
        <f>'Itens de Contrato'!B750</f>
        <v>6.4.12</v>
      </c>
      <c r="C750" s="68" t="str">
        <f>VLOOKUP(B750,'Itens de Contrato'!B$5:J$873,2,0)</f>
        <v>SINALIZAÇÃO ALARME, FOTOLUMINESCENTE NBR-13434 DIM. 20x15cm, FAB. KIDDE, AEROTEX</v>
      </c>
      <c r="D750" s="41">
        <v>36</v>
      </c>
      <c r="E750" s="42">
        <f>D750*('Itens de Contrato'!F750+'Itens de Contrato'!G750)</f>
        <v>2585.4201380578565</v>
      </c>
      <c r="F750" s="44">
        <f t="shared" si="22"/>
        <v>36</v>
      </c>
      <c r="G750" s="44">
        <f>SUM('Medição 01'!G750,'Medição 02'!G750,'Medição 03'!G750,'Medição 04'!G750,'Medição 05'!G750,'Medição 06'!G750,'Medição 07'!G750,'Medição 08'!G750,'Medição 09'!G750,'Medição 10'!G750,'Medição 11'!G750,'Medição 12'!G750)</f>
        <v>0</v>
      </c>
      <c r="H750" s="46">
        <f t="shared" si="23"/>
        <v>0</v>
      </c>
      <c r="I750" s="45">
        <f>G750*('Itens de Contrato'!F750+'Itens de Contrato'!G750)</f>
        <v>0</v>
      </c>
    </row>
    <row r="751" spans="1:9" ht="26.4" customHeight="1" x14ac:dyDescent="0.25">
      <c r="A751" s="22" t="str">
        <f>'Itens de Contrato'!A751</f>
        <v>Istalações Incêndio - Hidrantes / Extintores e Sinalização</v>
      </c>
      <c r="B751" s="22" t="str">
        <f>'Itens de Contrato'!B751</f>
        <v>6.4.13</v>
      </c>
      <c r="C751" s="68" t="str">
        <f>VLOOKUP(B751,'Itens de Contrato'!B$5:J$873,2,0)</f>
        <v>SINALIZAÇÃO USO ELEVADOR, FOTOLUMINESCENTE NBR-13434 DIM. 10x30cm, FAB. KIDDE, AEROTEX</v>
      </c>
      <c r="D751" s="41">
        <v>48</v>
      </c>
      <c r="E751" s="42">
        <f>D751*('Itens de Contrato'!F751+'Itens de Contrato'!G751)</f>
        <v>3447.2268507438089</v>
      </c>
      <c r="F751" s="44">
        <f t="shared" si="22"/>
        <v>48</v>
      </c>
      <c r="G751" s="44">
        <f>SUM('Medição 01'!G751,'Medição 02'!G751,'Medição 03'!G751,'Medição 04'!G751,'Medição 05'!G751,'Medição 06'!G751,'Medição 07'!G751,'Medição 08'!G751,'Medição 09'!G751,'Medição 10'!G751,'Medição 11'!G751,'Medição 12'!G751)</f>
        <v>0</v>
      </c>
      <c r="H751" s="46">
        <f t="shared" si="23"/>
        <v>0</v>
      </c>
      <c r="I751" s="45">
        <f>G751*('Itens de Contrato'!F751+'Itens de Contrato'!G751)</f>
        <v>0</v>
      </c>
    </row>
    <row r="752" spans="1:9" ht="26.4" customHeight="1" x14ac:dyDescent="0.25">
      <c r="A752" s="22" t="str">
        <f>'Itens de Contrato'!A752</f>
        <v>Istalações Incêndio - Hidrantes / Extintores e Sinalização</v>
      </c>
      <c r="B752" s="22" t="str">
        <f>'Itens de Contrato'!B752</f>
        <v>6.4.14</v>
      </c>
      <c r="C752" s="68" t="str">
        <f>VLOOKUP(B752,'Itens de Contrato'!B$5:J$873,2,0)</f>
        <v>SINALIZAÇÃO PORTA CORTA-FOGO, FOTOLUMINESCENTE NBR-13434 DIM. 10x30cm, FAB. KIDDE, AEROTEX</v>
      </c>
      <c r="D752" s="41">
        <v>19</v>
      </c>
      <c r="E752" s="42">
        <f>D752*('Itens de Contrato'!F752+'Itens de Contrato'!G752)</f>
        <v>1364.527295086091</v>
      </c>
      <c r="F752" s="44">
        <f t="shared" si="22"/>
        <v>19</v>
      </c>
      <c r="G752" s="44">
        <f>SUM('Medição 01'!G752,'Medição 02'!G752,'Medição 03'!G752,'Medição 04'!G752,'Medição 05'!G752,'Medição 06'!G752,'Medição 07'!G752,'Medição 08'!G752,'Medição 09'!G752,'Medição 10'!G752,'Medição 11'!G752,'Medição 12'!G752)</f>
        <v>0</v>
      </c>
      <c r="H752" s="46">
        <f t="shared" si="23"/>
        <v>0</v>
      </c>
      <c r="I752" s="45">
        <f>G752*('Itens de Contrato'!F752+'Itens de Contrato'!G752)</f>
        <v>0</v>
      </c>
    </row>
    <row r="753" spans="1:9" ht="26.4" customHeight="1" x14ac:dyDescent="0.25">
      <c r="A753" s="22" t="str">
        <f>'Itens de Contrato'!A753</f>
        <v>Istalações Incêndio - Hidrantes / Extintores e Sinalização</v>
      </c>
      <c r="B753" s="22" t="str">
        <f>'Itens de Contrato'!B753</f>
        <v>6.4.15</v>
      </c>
      <c r="C753" s="68" t="str">
        <f>VLOOKUP(B753,'Itens de Contrato'!B$5:J$873,2,0)</f>
        <v>SINALIZAÇÃO DE PAVIMENTO, FOTOLUMINESCENTE NBR-13434 DIM. 20x15cm, FAB. KIDDE, AEROTEX</v>
      </c>
      <c r="D753" s="41">
        <v>34</v>
      </c>
      <c r="E753" s="42">
        <f>D753*('Itens de Contrato'!F753+'Itens de Contrato'!G753)</f>
        <v>2441.7856859435315</v>
      </c>
      <c r="F753" s="44">
        <f t="shared" si="22"/>
        <v>34</v>
      </c>
      <c r="G753" s="44">
        <f>SUM('Medição 01'!G753,'Medição 02'!G753,'Medição 03'!G753,'Medição 04'!G753,'Medição 05'!G753,'Medição 06'!G753,'Medição 07'!G753,'Medição 08'!G753,'Medição 09'!G753,'Medição 10'!G753,'Medição 11'!G753,'Medição 12'!G753)</f>
        <v>0</v>
      </c>
      <c r="H753" s="46">
        <f t="shared" si="23"/>
        <v>0</v>
      </c>
      <c r="I753" s="45">
        <f>G753*('Itens de Contrato'!F753+'Itens de Contrato'!G753)</f>
        <v>0</v>
      </c>
    </row>
    <row r="754" spans="1:9" ht="26.4" customHeight="1" x14ac:dyDescent="0.25">
      <c r="A754" s="22" t="str">
        <f>'Itens de Contrato'!A754</f>
        <v>Istalações Incêndio - Hidrantes / Extintores e Sinalização</v>
      </c>
      <c r="B754" s="22" t="str">
        <f>'Itens de Contrato'!B754</f>
        <v>6.4.16</v>
      </c>
      <c r="C754" s="68" t="str">
        <f>VLOOKUP(B754,'Itens de Contrato'!B$5:J$873,2,0)</f>
        <v>SINALIZAÇÃO SAÍDA DE EMERGÊNCIA e ROTA DE FUGA, FOTOLUMINESCENTE NBR-13434 DIM. 12x24cm, FAB. KIDDE, AEROTEX</v>
      </c>
      <c r="D754" s="41">
        <v>2</v>
      </c>
      <c r="E754" s="42">
        <f>D754*('Itens de Contrato'!F754+'Itens de Contrato'!G754)</f>
        <v>143.63445211432537</v>
      </c>
      <c r="F754" s="44">
        <f t="shared" si="22"/>
        <v>2</v>
      </c>
      <c r="G754" s="44">
        <f>SUM('Medição 01'!G754,'Medição 02'!G754,'Medição 03'!G754,'Medição 04'!G754,'Medição 05'!G754,'Medição 06'!G754,'Medição 07'!G754,'Medição 08'!G754,'Medição 09'!G754,'Medição 10'!G754,'Medição 11'!G754,'Medição 12'!G754)</f>
        <v>0</v>
      </c>
      <c r="H754" s="46">
        <f t="shared" si="23"/>
        <v>0</v>
      </c>
      <c r="I754" s="45">
        <f>G754*('Itens de Contrato'!F754+'Itens de Contrato'!G754)</f>
        <v>0</v>
      </c>
    </row>
    <row r="755" spans="1:9" ht="26.4" customHeight="1" x14ac:dyDescent="0.25">
      <c r="A755" s="22" t="str">
        <f>'Itens de Contrato'!A755</f>
        <v>Istalações Incêndio - Hidrantes / Extintores e Sinalização</v>
      </c>
      <c r="B755" s="22" t="str">
        <f>'Itens de Contrato'!B755</f>
        <v>6.4.17</v>
      </c>
      <c r="C755" s="68" t="str">
        <f>VLOOKUP(B755,'Itens de Contrato'!B$5:J$873,2,0)</f>
        <v>SINALIZAÇÃO SAÍDA DE EMERGÊNCIA e ROTA DE FUGA (DUPLA FACE), FOTOLUMINESCENTE NBR-13434 DIM. 12x24cm, FAB. KIDDE, AEROTEX</v>
      </c>
      <c r="D755" s="41">
        <v>48</v>
      </c>
      <c r="E755" s="42">
        <f>D755*('Itens de Contrato'!F755+'Itens de Contrato'!G755)</f>
        <v>5727.4936391735664</v>
      </c>
      <c r="F755" s="44">
        <f t="shared" si="22"/>
        <v>48</v>
      </c>
      <c r="G755" s="44">
        <f>SUM('Medição 01'!G755,'Medição 02'!G755,'Medição 03'!G755,'Medição 04'!G755,'Medição 05'!G755,'Medição 06'!G755,'Medição 07'!G755,'Medição 08'!G755,'Medição 09'!G755,'Medição 10'!G755,'Medição 11'!G755,'Medição 12'!G755)</f>
        <v>0</v>
      </c>
      <c r="H755" s="46">
        <f t="shared" si="23"/>
        <v>0</v>
      </c>
      <c r="I755" s="45">
        <f>G755*('Itens de Contrato'!F755+'Itens de Contrato'!G755)</f>
        <v>0</v>
      </c>
    </row>
    <row r="756" spans="1:9" ht="26.4" customHeight="1" x14ac:dyDescent="0.25">
      <c r="A756" s="22" t="str">
        <f>'Itens de Contrato'!A756</f>
        <v>Istalações Incêndio - Hidrantes / Extintores e Sinalização</v>
      </c>
      <c r="B756" s="22" t="str">
        <f>'Itens de Contrato'!B756</f>
        <v>6.4.18</v>
      </c>
      <c r="C756" s="68" t="str">
        <f>VLOOKUP(B756,'Itens de Contrato'!B$5:J$873,2,0)</f>
        <v>BLOCO AUTÔNOMO DE EMERGÊNCIA , AUTONOMIA 4 HORAS, 150 LUMENS, PLUGÁVEL, FAB. SEGURIMAX</v>
      </c>
      <c r="D756" s="41">
        <v>117</v>
      </c>
      <c r="E756" s="42">
        <f>D756*('Itens de Contrato'!F756+'Itens de Contrato'!G756)</f>
        <v>10707.613071771715</v>
      </c>
      <c r="F756" s="44">
        <f t="shared" si="22"/>
        <v>117</v>
      </c>
      <c r="G756" s="44">
        <f>SUM('Medição 01'!G756,'Medição 02'!G756,'Medição 03'!G756,'Medição 04'!G756,'Medição 05'!G756,'Medição 06'!G756,'Medição 07'!G756,'Medição 08'!G756,'Medição 09'!G756,'Medição 10'!G756,'Medição 11'!G756,'Medição 12'!G756)</f>
        <v>0</v>
      </c>
      <c r="H756" s="46">
        <f t="shared" si="23"/>
        <v>0</v>
      </c>
      <c r="I756" s="45">
        <f>G756*('Itens de Contrato'!F756+'Itens de Contrato'!G756)</f>
        <v>0</v>
      </c>
    </row>
    <row r="757" spans="1:9" ht="26.4" customHeight="1" x14ac:dyDescent="0.25">
      <c r="A757" s="22" t="str">
        <f>'Itens de Contrato'!A757</f>
        <v>Istalações Incêndio - Sistema SPDA</v>
      </c>
      <c r="B757" s="22" t="str">
        <f>'Itens de Contrato'!B757</f>
        <v>6.5.1</v>
      </c>
      <c r="C757" s="68" t="str">
        <f>VLOOKUP(B757,'Itens de Contrato'!B$5:J$873,2,0)</f>
        <v>CABO DE COBRE NÚ ELETROLÍTICO, TÊMPERA 1/2 DURA, NBR-6524, CL.2A, 07 FIOS, 1x35mm2 FAB. COBRECOM</v>
      </c>
      <c r="D757" s="41">
        <v>250</v>
      </c>
      <c r="E757" s="42">
        <f>D757*('Itens de Contrato'!F757+'Itens de Contrato'!G757)</f>
        <v>18631.959328254172</v>
      </c>
      <c r="F757" s="44">
        <f t="shared" si="22"/>
        <v>250</v>
      </c>
      <c r="G757" s="44">
        <f>SUM('Medição 01'!G757,'Medição 02'!G757,'Medição 03'!G757,'Medição 04'!G757,'Medição 05'!G757,'Medição 06'!G757,'Medição 07'!G757,'Medição 08'!G757,'Medição 09'!G757,'Medição 10'!G757,'Medição 11'!G757,'Medição 12'!G757)</f>
        <v>0</v>
      </c>
      <c r="H757" s="46">
        <f t="shared" si="23"/>
        <v>0</v>
      </c>
      <c r="I757" s="45">
        <f>G757*('Itens de Contrato'!F757+'Itens de Contrato'!G757)</f>
        <v>0</v>
      </c>
    </row>
    <row r="758" spans="1:9" ht="26.4" customHeight="1" x14ac:dyDescent="0.25">
      <c r="A758" s="22" t="str">
        <f>'Itens de Contrato'!A758</f>
        <v>Istalações Incêndio - Sistema SPDA</v>
      </c>
      <c r="B758" s="22" t="str">
        <f>'Itens de Contrato'!B758</f>
        <v>6.5.2</v>
      </c>
      <c r="C758" s="68" t="str">
        <f>VLOOKUP(B758,'Itens de Contrato'!B$5:J$873,2,0)</f>
        <v>CABO DE COBRE NÚ ELETROLÍTICO, TÊMPERA 1/2 DURA, NBR-6524, CL.2A, 07 FIOS, 1x50mm2 FAB. COBRECOM</v>
      </c>
      <c r="D758" s="41">
        <v>200</v>
      </c>
      <c r="E758" s="42">
        <f>D758*('Itens de Contrato'!F758+'Itens de Contrato'!G758)</f>
        <v>22076.112289944951</v>
      </c>
      <c r="F758" s="44">
        <f t="shared" si="22"/>
        <v>200</v>
      </c>
      <c r="G758" s="44">
        <f>SUM('Medição 01'!G758,'Medição 02'!G758,'Medição 03'!G758,'Medição 04'!G758,'Medição 05'!G758,'Medição 06'!G758,'Medição 07'!G758,'Medição 08'!G758,'Medição 09'!G758,'Medição 10'!G758,'Medição 11'!G758,'Medição 12'!G758)</f>
        <v>0</v>
      </c>
      <c r="H758" s="46">
        <f t="shared" si="23"/>
        <v>0</v>
      </c>
      <c r="I758" s="45">
        <f>G758*('Itens de Contrato'!F758+'Itens de Contrato'!G758)</f>
        <v>0</v>
      </c>
    </row>
    <row r="759" spans="1:9" ht="26.4" customHeight="1" x14ac:dyDescent="0.25">
      <c r="A759" s="22" t="str">
        <f>'Itens de Contrato'!A759</f>
        <v>Istalações Incêndio - Sistema SPDA</v>
      </c>
      <c r="B759" s="22" t="str">
        <f>'Itens de Contrato'!B759</f>
        <v>6.5.3</v>
      </c>
      <c r="C759" s="68" t="str">
        <f>VLOOKUP(B759,'Itens de Contrato'!B$5:J$873,2,0)</f>
        <v>CONECTOR PARALELO EM BRONZE CABO X CABO COM PARAFUSO E PORCA E PORCA EM AÇO GF, 02 CABOS 35mm2, TEL-6924, FAB. TERMOTÉCNICA ou CP2C2C BURNDY</v>
      </c>
      <c r="D759" s="41">
        <v>18</v>
      </c>
      <c r="E759" s="42">
        <f>D759*('Itens de Contrato'!F759+'Itens de Contrato'!G759)</f>
        <v>638.81003411157155</v>
      </c>
      <c r="F759" s="44">
        <f t="shared" si="22"/>
        <v>18</v>
      </c>
      <c r="G759" s="44">
        <f>SUM('Medição 01'!G759,'Medição 02'!G759,'Medição 03'!G759,'Medição 04'!G759,'Medição 05'!G759,'Medição 06'!G759,'Medição 07'!G759,'Medição 08'!G759,'Medição 09'!G759,'Medição 10'!G759,'Medição 11'!G759,'Medição 12'!G759)</f>
        <v>0</v>
      </c>
      <c r="H759" s="46">
        <f t="shared" si="23"/>
        <v>0</v>
      </c>
      <c r="I759" s="45">
        <f>G759*('Itens de Contrato'!F759+'Itens de Contrato'!G759)</f>
        <v>0</v>
      </c>
    </row>
    <row r="760" spans="1:9" ht="26.4" customHeight="1" x14ac:dyDescent="0.25">
      <c r="A760" s="22" t="str">
        <f>'Itens de Contrato'!A760</f>
        <v>Istalações Incêndio - Sistema SPDA</v>
      </c>
      <c r="B760" s="22" t="str">
        <f>'Itens de Contrato'!B760</f>
        <v>6.5.4</v>
      </c>
      <c r="C760" s="68" t="str">
        <f>VLOOKUP(B760,'Itens de Contrato'!B$5:J$873,2,0)</f>
        <v>CONECTOR PARALELO EM BRONZE CABO X CABO COM PARAFUSO E PORCA E PORCA EM AÇO GF, 02 CABOS 50mm2, TEL-6924, FAB. TERMOTÉCNICA ou CP2C2C BURNDY</v>
      </c>
      <c r="D760" s="41">
        <v>7</v>
      </c>
      <c r="E760" s="42">
        <f>D760*('Itens de Contrato'!F760+'Itens de Contrato'!G760)</f>
        <v>283.63612625688768</v>
      </c>
      <c r="F760" s="44">
        <f t="shared" si="22"/>
        <v>7</v>
      </c>
      <c r="G760" s="44">
        <f>SUM('Medição 01'!G760,'Medição 02'!G760,'Medição 03'!G760,'Medição 04'!G760,'Medição 05'!G760,'Medição 06'!G760,'Medição 07'!G760,'Medição 08'!G760,'Medição 09'!G760,'Medição 10'!G760,'Medição 11'!G760,'Medição 12'!G760)</f>
        <v>0</v>
      </c>
      <c r="H760" s="46">
        <f t="shared" si="23"/>
        <v>0</v>
      </c>
      <c r="I760" s="45">
        <f>G760*('Itens de Contrato'!F760+'Itens de Contrato'!G760)</f>
        <v>0</v>
      </c>
    </row>
    <row r="761" spans="1:9" ht="39.6" customHeight="1" x14ac:dyDescent="0.25">
      <c r="A761" s="22" t="str">
        <f>'Itens de Contrato'!A761</f>
        <v>Istalações Incêndio - Sistema SPDA</v>
      </c>
      <c r="B761" s="22" t="str">
        <f>'Itens de Contrato'!B761</f>
        <v>6.5.5</v>
      </c>
      <c r="C761" s="68" t="str">
        <f>VLOOKUP(B761,'Itens de Contrato'!B$5:J$873,2,0)</f>
        <v>HASTE DE TERRA: ELETRODO DE AÇO, SUPERFÍCIE REVESTIDA DE COBRE POR ELETRODEPOSIÇÃO 254μm, NA FORMA DE HASTE SEÇÃO CIRCULAR Ф 5/8" X 2,40m, NBR-13571, FAB.INTELLI, MAGNET</v>
      </c>
      <c r="D761" s="41">
        <v>7</v>
      </c>
      <c r="E761" s="42">
        <f>D761*('Itens de Contrato'!F761+'Itens de Contrato'!G761)</f>
        <v>3088.6996093767284</v>
      </c>
      <c r="F761" s="44">
        <f t="shared" si="22"/>
        <v>7</v>
      </c>
      <c r="G761" s="44">
        <f>SUM('Medição 01'!G761,'Medição 02'!G761,'Medição 03'!G761,'Medição 04'!G761,'Medição 05'!G761,'Medição 06'!G761,'Medição 07'!G761,'Medição 08'!G761,'Medição 09'!G761,'Medição 10'!G761,'Medição 11'!G761,'Medição 12'!G761)</f>
        <v>0</v>
      </c>
      <c r="H761" s="46">
        <f t="shared" si="23"/>
        <v>0</v>
      </c>
      <c r="I761" s="45">
        <f>G761*('Itens de Contrato'!F761+'Itens de Contrato'!G761)</f>
        <v>0</v>
      </c>
    </row>
    <row r="762" spans="1:9" x14ac:dyDescent="0.25">
      <c r="A762" s="22" t="str">
        <f>'Itens de Contrato'!A762</f>
        <v>Istalações Incêndio - Sistema SPDA</v>
      </c>
      <c r="B762" s="22" t="str">
        <f>'Itens de Contrato'!B762</f>
        <v>6.5.6</v>
      </c>
      <c r="C762" s="68" t="str">
        <f>VLOOKUP(B762,'Itens de Contrato'!B$5:J$873,2,0)</f>
        <v>SOLDA EXOTÉRMICA (CARTUCHO No. 115), FAB. EXOSOLDA</v>
      </c>
      <c r="D762" s="41">
        <v>13</v>
      </c>
      <c r="E762" s="42">
        <f>D762*('Itens de Contrato'!F762+'Itens de Contrato'!G762)</f>
        <v>999.01394223485045</v>
      </c>
      <c r="F762" s="44">
        <f t="shared" si="22"/>
        <v>13</v>
      </c>
      <c r="G762" s="44">
        <f>SUM('Medição 01'!G762,'Medição 02'!G762,'Medição 03'!G762,'Medição 04'!G762,'Medição 05'!G762,'Medição 06'!G762,'Medição 07'!G762,'Medição 08'!G762,'Medição 09'!G762,'Medição 10'!G762,'Medição 11'!G762,'Medição 12'!G762)</f>
        <v>0</v>
      </c>
      <c r="H762" s="46">
        <f t="shared" si="23"/>
        <v>0</v>
      </c>
      <c r="I762" s="45">
        <f>G762*('Itens de Contrato'!F762+'Itens de Contrato'!G762)</f>
        <v>0</v>
      </c>
    </row>
    <row r="763" spans="1:9" ht="26.4" customHeight="1" x14ac:dyDescent="0.25">
      <c r="A763" s="22" t="str">
        <f>'Itens de Contrato'!A763</f>
        <v>Istalações Incêndio - Sistema SPDA</v>
      </c>
      <c r="B763" s="22" t="str">
        <f>'Itens de Contrato'!B763</f>
        <v>6.5.7</v>
      </c>
      <c r="C763" s="68" t="str">
        <f>VLOOKUP(B763,'Itens de Contrato'!B$5:J$873,2,0)</f>
        <v>TAMPA REFORÇADA EM FERRO FUNDIDO COM ESCOTILHA 300mm REF.: TEL-536, FAB. TERMOTÉCNICA</v>
      </c>
      <c r="D763" s="41">
        <v>7</v>
      </c>
      <c r="E763" s="42">
        <f>D763*('Itens de Contrato'!F763+'Itens de Contrato'!G763)</f>
        <v>1467.0834116735564</v>
      </c>
      <c r="F763" s="44">
        <f t="shared" si="22"/>
        <v>7</v>
      </c>
      <c r="G763" s="44">
        <f>SUM('Medição 01'!G763,'Medição 02'!G763,'Medição 03'!G763,'Medição 04'!G763,'Medição 05'!G763,'Medição 06'!G763,'Medição 07'!G763,'Medição 08'!G763,'Medição 09'!G763,'Medição 10'!G763,'Medição 11'!G763,'Medição 12'!G763)</f>
        <v>0</v>
      </c>
      <c r="H763" s="46">
        <f t="shared" si="23"/>
        <v>0</v>
      </c>
      <c r="I763" s="45">
        <f>G763*('Itens de Contrato'!F763+'Itens de Contrato'!G763)</f>
        <v>0</v>
      </c>
    </row>
    <row r="764" spans="1:9" x14ac:dyDescent="0.25">
      <c r="A764" s="22" t="str">
        <f>'Itens de Contrato'!A764</f>
        <v>Istalações Incêndio - Sistema SPDA</v>
      </c>
      <c r="B764" s="22" t="str">
        <f>'Itens de Contrato'!B764</f>
        <v>6.5.8</v>
      </c>
      <c r="C764" s="68" t="str">
        <f>VLOOKUP(B764,'Itens de Contrato'!B$5:J$873,2,0)</f>
        <v>TERMINAL DE COMPRESSÃO ESTANHADO 01 FURO P/ 35mm2, TEL-5135, FAB. TERMOTÉCNICA</v>
      </c>
      <c r="D764" s="41">
        <v>2</v>
      </c>
      <c r="E764" s="42">
        <f>D764*('Itens de Contrato'!F764+'Itens de Contrato'!G764)</f>
        <v>40.63122439187336</v>
      </c>
      <c r="F764" s="44">
        <f t="shared" si="22"/>
        <v>2</v>
      </c>
      <c r="G764" s="44">
        <f>SUM('Medição 01'!G764,'Medição 02'!G764,'Medição 03'!G764,'Medição 04'!G764,'Medição 05'!G764,'Medição 06'!G764,'Medição 07'!G764,'Medição 08'!G764,'Medição 09'!G764,'Medição 10'!G764,'Medição 11'!G764,'Medição 12'!G764)</f>
        <v>0</v>
      </c>
      <c r="H764" s="46">
        <f t="shared" si="23"/>
        <v>0</v>
      </c>
      <c r="I764" s="45">
        <f>G764*('Itens de Contrato'!F764+'Itens de Contrato'!G764)</f>
        <v>0</v>
      </c>
    </row>
    <row r="765" spans="1:9" x14ac:dyDescent="0.25">
      <c r="A765" s="22" t="str">
        <f>'Itens de Contrato'!A765</f>
        <v>Istalações Incêndio - Sistema SPDA</v>
      </c>
      <c r="B765" s="22" t="str">
        <f>'Itens de Contrato'!B765</f>
        <v>6.5.9</v>
      </c>
      <c r="C765" s="68" t="str">
        <f>VLOOKUP(B765,'Itens de Contrato'!B$5:J$873,2,0)</f>
        <v>TERMINAL DE COMPRESSÃO ESTANHADO 01 FURO P/ 50mm2, TEL-5150, FAB. TERMOTÉCNICA</v>
      </c>
      <c r="D765" s="41">
        <v>19</v>
      </c>
      <c r="E765" s="42">
        <f>D765*('Itens de Contrato'!F765+'Itens de Contrato'!G765)</f>
        <v>464.57641369662633</v>
      </c>
      <c r="F765" s="44">
        <f t="shared" si="22"/>
        <v>19</v>
      </c>
      <c r="G765" s="44">
        <f>SUM('Medição 01'!G765,'Medição 02'!G765,'Medição 03'!G765,'Medição 04'!G765,'Medição 05'!G765,'Medição 06'!G765,'Medição 07'!G765,'Medição 08'!G765,'Medição 09'!G765,'Medição 10'!G765,'Medição 11'!G765,'Medição 12'!G765)</f>
        <v>0</v>
      </c>
      <c r="H765" s="46">
        <f t="shared" si="23"/>
        <v>0</v>
      </c>
      <c r="I765" s="45">
        <f>G765*('Itens de Contrato'!F765+'Itens de Contrato'!G765)</f>
        <v>0</v>
      </c>
    </row>
    <row r="766" spans="1:9" ht="26.4" customHeight="1" x14ac:dyDescent="0.25">
      <c r="A766" s="22" t="str">
        <f>'Itens de Contrato'!A766</f>
        <v>Istalações Incêndio - Sistema SPDA</v>
      </c>
      <c r="B766" s="22" t="str">
        <f>'Itens de Contrato'!B766</f>
        <v>6.5.10</v>
      </c>
      <c r="C766" s="68" t="str">
        <f>VLOOKUP(B766,'Itens de Contrato'!B$5:J$873,2,0)</f>
        <v>GRAMPO TIPO UNHA LATÃO P/ CABO 16 A 50mm² FURO 7mm TEL-700, FAB. TERMOTÉCNICA, PARAKLIN</v>
      </c>
      <c r="D766" s="41">
        <v>110</v>
      </c>
      <c r="E766" s="42">
        <f>D766*('Itens de Contrato'!F766+'Itens de Contrato'!G766)</f>
        <v>645.51670113636499</v>
      </c>
      <c r="F766" s="44">
        <f t="shared" si="22"/>
        <v>110</v>
      </c>
      <c r="G766" s="44">
        <f>SUM('Medição 01'!G766,'Medição 02'!G766,'Medição 03'!G766,'Medição 04'!G766,'Medição 05'!G766,'Medição 06'!G766,'Medição 07'!G766,'Medição 08'!G766,'Medição 09'!G766,'Medição 10'!G766,'Medição 11'!G766,'Medição 12'!G766)</f>
        <v>0</v>
      </c>
      <c r="H766" s="46">
        <f t="shared" si="23"/>
        <v>0</v>
      </c>
      <c r="I766" s="45">
        <f>G766*('Itens de Contrato'!F766+'Itens de Contrato'!G766)</f>
        <v>0</v>
      </c>
    </row>
    <row r="767" spans="1:9" ht="26.4" customHeight="1" x14ac:dyDescent="0.25">
      <c r="A767" s="22" t="str">
        <f>'Itens de Contrato'!A767</f>
        <v>Istalações Incêndio - Sistema SPDA</v>
      </c>
      <c r="B767" s="22" t="str">
        <f>'Itens de Contrato'!B767</f>
        <v>6.5.11</v>
      </c>
      <c r="C767" s="68" t="str">
        <f>VLOOKUP(B767,'Itens de Contrato'!B$5:J$873,2,0)</f>
        <v>PARAFUSO SEXTAVADO INOX Ф1/4" x 1.1/4" TEL-5329 + PORCA INOX TEL-5314 + ARRUELA TEL-5303, FAB. TERMOTÉCNICA</v>
      </c>
      <c r="D767" s="41">
        <v>110</v>
      </c>
      <c r="E767" s="42">
        <f>D767*('Itens de Contrato'!F767+'Itens de Contrato'!G767)</f>
        <v>645.51670113636499</v>
      </c>
      <c r="F767" s="44">
        <f t="shared" si="22"/>
        <v>110</v>
      </c>
      <c r="G767" s="44">
        <f>SUM('Medição 01'!G767,'Medição 02'!G767,'Medição 03'!G767,'Medição 04'!G767,'Medição 05'!G767,'Medição 06'!G767,'Medição 07'!G767,'Medição 08'!G767,'Medição 09'!G767,'Medição 10'!G767,'Medição 11'!G767,'Medição 12'!G767)</f>
        <v>0</v>
      </c>
      <c r="H767" s="46">
        <f t="shared" si="23"/>
        <v>0</v>
      </c>
      <c r="I767" s="45">
        <f>G767*('Itens de Contrato'!F767+'Itens de Contrato'!G767)</f>
        <v>0</v>
      </c>
    </row>
    <row r="768" spans="1:9" ht="26.4" customHeight="1" x14ac:dyDescent="0.25">
      <c r="A768" s="22" t="str">
        <f>'Itens de Contrato'!A768</f>
        <v>Istalações Incêndio - Sistema SPDA</v>
      </c>
      <c r="B768" s="22" t="str">
        <f>'Itens de Contrato'!B768</f>
        <v>6.5.12</v>
      </c>
      <c r="C768" s="68" t="str">
        <f>VLOOKUP(B768,'Itens de Contrato'!B$5:J$873,2,0)</f>
        <v>CAPTOR TIPO FRANKLIN 04 PONTAS INOX TEL-036 C/DUAS DESCIDAS 3/4" x 350mm, FAB. TERMOTÉCNICA, PARAKLIN</v>
      </c>
      <c r="D768" s="41">
        <v>1</v>
      </c>
      <c r="E768" s="42">
        <f>D768*('Itens de Contrato'!F768+'Itens de Contrato'!G768)</f>
        <v>181.91834304752098</v>
      </c>
      <c r="F768" s="44">
        <f t="shared" si="22"/>
        <v>1</v>
      </c>
      <c r="G768" s="44">
        <f>SUM('Medição 01'!G768,'Medição 02'!G768,'Medição 03'!G768,'Medição 04'!G768,'Medição 05'!G768,'Medição 06'!G768,'Medição 07'!G768,'Medição 08'!G768,'Medição 09'!G768,'Medição 10'!G768,'Medição 11'!G768,'Medição 12'!G768)</f>
        <v>0</v>
      </c>
      <c r="H768" s="46">
        <f t="shared" si="23"/>
        <v>0</v>
      </c>
      <c r="I768" s="45">
        <f>G768*('Itens de Contrato'!F768+'Itens de Contrato'!G768)</f>
        <v>0</v>
      </c>
    </row>
    <row r="769" spans="1:9" x14ac:dyDescent="0.25">
      <c r="A769" s="22" t="str">
        <f>'Itens de Contrato'!A769</f>
        <v>Istalações Incêndio - Sistema SPDA</v>
      </c>
      <c r="B769" s="22" t="str">
        <f>'Itens de Contrato'!B769</f>
        <v>6.5.13</v>
      </c>
      <c r="C769" s="68" t="str">
        <f>VLOOKUP(B769,'Itens de Contrato'!B$5:J$873,2,0)</f>
        <v>ISOLADOR DE PORCELANA, CLASSE 15kV C/ADAPTADOR DE LATÃO 3/4", FAB. TELUZ</v>
      </c>
      <c r="D769" s="41">
        <v>1</v>
      </c>
      <c r="E769" s="42">
        <f>D769*('Itens de Contrato'!F769+'Itens de Contrato'!G769)</f>
        <v>148.077619018251</v>
      </c>
      <c r="F769" s="44">
        <f t="shared" si="22"/>
        <v>1</v>
      </c>
      <c r="G769" s="44">
        <f>SUM('Medição 01'!G769,'Medição 02'!G769,'Medição 03'!G769,'Medição 04'!G769,'Medição 05'!G769,'Medição 06'!G769,'Medição 07'!G769,'Medição 08'!G769,'Medição 09'!G769,'Medição 10'!G769,'Medição 11'!G769,'Medição 12'!G769)</f>
        <v>0</v>
      </c>
      <c r="H769" s="46">
        <f t="shared" si="23"/>
        <v>0</v>
      </c>
      <c r="I769" s="45">
        <f>G769*('Itens de Contrato'!F769+'Itens de Contrato'!G769)</f>
        <v>0</v>
      </c>
    </row>
    <row r="770" spans="1:9" ht="26.4" customHeight="1" x14ac:dyDescent="0.25">
      <c r="A770" s="22" t="str">
        <f>'Itens de Contrato'!A770</f>
        <v>Istalações Incêndio - Sistema SPDA</v>
      </c>
      <c r="B770" s="22" t="str">
        <f>'Itens de Contrato'!B770</f>
        <v>6.5.14</v>
      </c>
      <c r="C770" s="68" t="str">
        <f>VLOOKUP(B770,'Itens de Contrato'!B$5:J$873,2,0)</f>
        <v>PEÇA EM CHAPA DE FERRO 3/8" COM 04 CHUMBADORES TEL-075 - SUPORTE MASTRO, FAB. TERMOTÉCNICA, PARAKLIN</v>
      </c>
      <c r="D770" s="41">
        <v>1</v>
      </c>
      <c r="E770" s="42">
        <f>D770*('Itens de Contrato'!F770+'Itens de Contrato'!G770)</f>
        <v>294.98157130716322</v>
      </c>
      <c r="F770" s="44">
        <f t="shared" si="22"/>
        <v>1</v>
      </c>
      <c r="G770" s="44">
        <f>SUM('Medição 01'!G770,'Medição 02'!G770,'Medição 03'!G770,'Medição 04'!G770,'Medição 05'!G770,'Medição 06'!G770,'Medição 07'!G770,'Medição 08'!G770,'Medição 09'!G770,'Medição 10'!G770,'Medição 11'!G770,'Medição 12'!G770)</f>
        <v>0</v>
      </c>
      <c r="H770" s="46">
        <f t="shared" si="23"/>
        <v>0</v>
      </c>
      <c r="I770" s="45">
        <f>G770*('Itens de Contrato'!F770+'Itens de Contrato'!G770)</f>
        <v>0</v>
      </c>
    </row>
    <row r="771" spans="1:9" ht="26.4" customHeight="1" x14ac:dyDescent="0.25">
      <c r="A771" s="22" t="str">
        <f>'Itens de Contrato'!A771</f>
        <v>Istalações Incêndio - Sistema SPDA</v>
      </c>
      <c r="B771" s="22" t="str">
        <f>'Itens de Contrato'!B771</f>
        <v>6.5.15</v>
      </c>
      <c r="C771" s="68" t="str">
        <f>VLOOKUP(B771,'Itens de Contrato'!B$5:J$873,2,0)</f>
        <v xml:space="preserve">MASTRO SIMPLES EM TUBO DE FERRO GALVANIZADO 3,00m x Ф 2"  TEL-470, FAB. TERMOTÉCNICA, PARAKLIN </v>
      </c>
      <c r="D771" s="41">
        <v>1</v>
      </c>
      <c r="E771" s="42">
        <f>D771*('Itens de Contrato'!F771+'Itens de Contrato'!G771)</f>
        <v>744.88715088705385</v>
      </c>
      <c r="F771" s="44">
        <f t="shared" si="22"/>
        <v>1</v>
      </c>
      <c r="G771" s="44">
        <f>SUM('Medição 01'!G771,'Medição 02'!G771,'Medição 03'!G771,'Medição 04'!G771,'Medição 05'!G771,'Medição 06'!G771,'Medição 07'!G771,'Medição 08'!G771,'Medição 09'!G771,'Medição 10'!G771,'Medição 11'!G771,'Medição 12'!G771)</f>
        <v>0</v>
      </c>
      <c r="H771" s="46">
        <f t="shared" si="23"/>
        <v>0</v>
      </c>
      <c r="I771" s="45">
        <f>G771*('Itens de Contrato'!F771+'Itens de Contrato'!G771)</f>
        <v>0</v>
      </c>
    </row>
    <row r="772" spans="1:9" ht="26.4" customHeight="1" x14ac:dyDescent="0.25">
      <c r="A772" s="22" t="str">
        <f>'Itens de Contrato'!A772</f>
        <v>Istalações Incêndio - Sistema SPDA</v>
      </c>
      <c r="B772" s="22" t="str">
        <f>'Itens de Contrato'!B772</f>
        <v>6.5.16</v>
      </c>
      <c r="C772" s="68" t="str">
        <f>VLOOKUP(B772,'Itens de Contrato'!B$5:J$873,2,0)</f>
        <v>CONJUNTO DE CONTRAVENTAGEM GALV. C/ CABO DE AÇO TEL-413, FAB. TERMOTÉCNICA, PARAKLIN, TELUZ</v>
      </c>
      <c r="D772" s="41">
        <v>1</v>
      </c>
      <c r="E772" s="42">
        <f>D772*('Itens de Contrato'!F772+'Itens de Contrato'!G772)</f>
        <v>754.19824027314212</v>
      </c>
      <c r="F772" s="44">
        <f t="shared" si="22"/>
        <v>1</v>
      </c>
      <c r="G772" s="44">
        <f>SUM('Medição 01'!G772,'Medição 02'!G772,'Medição 03'!G772,'Medição 04'!G772,'Medição 05'!G772,'Medição 06'!G772,'Medição 07'!G772,'Medição 08'!G772,'Medição 09'!G772,'Medição 10'!G772,'Medição 11'!G772,'Medição 12'!G772)</f>
        <v>0</v>
      </c>
      <c r="H772" s="46">
        <f t="shared" si="23"/>
        <v>0</v>
      </c>
      <c r="I772" s="45">
        <f>G772*('Itens de Contrato'!F772+'Itens de Contrato'!G772)</f>
        <v>0</v>
      </c>
    </row>
    <row r="773" spans="1:9" x14ac:dyDescent="0.25">
      <c r="A773" s="22" t="str">
        <f>'Itens de Contrato'!A773</f>
        <v>Istalações Incêndio - Sistema SPDA</v>
      </c>
      <c r="B773" s="22" t="str">
        <f>'Itens de Contrato'!B773</f>
        <v>6.5.17</v>
      </c>
      <c r="C773" s="68" t="str">
        <f>VLOOKUP(B773,'Itens de Contrato'!B$5:J$873,2,0)</f>
        <v>SUPORTE SIMPLES 02 FUROS 5/16" C/ROLDANA TEL-240, FAB. TERMOTÉCNICA, PARAKLIN, TELUZ</v>
      </c>
      <c r="D773" s="41">
        <v>4</v>
      </c>
      <c r="E773" s="42">
        <f>D773*('Itens de Contrato'!F773+'Itens de Contrato'!G773)</f>
        <v>196.23707714545492</v>
      </c>
      <c r="F773" s="44">
        <f t="shared" si="22"/>
        <v>4</v>
      </c>
      <c r="G773" s="44">
        <f>SUM('Medição 01'!G773,'Medição 02'!G773,'Medição 03'!G773,'Medição 04'!G773,'Medição 05'!G773,'Medição 06'!G773,'Medição 07'!G773,'Medição 08'!G773,'Medição 09'!G773,'Medição 10'!G773,'Medição 11'!G773,'Medição 12'!G773)</f>
        <v>0</v>
      </c>
      <c r="H773" s="46">
        <f t="shared" si="23"/>
        <v>0</v>
      </c>
      <c r="I773" s="45">
        <f>G773*('Itens de Contrato'!F773+'Itens de Contrato'!G773)</f>
        <v>0</v>
      </c>
    </row>
    <row r="774" spans="1:9" ht="26.4" customHeight="1" x14ac:dyDescent="0.25">
      <c r="A774" s="22" t="str">
        <f>'Itens de Contrato'!A774</f>
        <v>Istalações Incêndio - Sistema SPDA</v>
      </c>
      <c r="B774" s="22" t="str">
        <f>'Itens de Contrato'!B774</f>
        <v>6.5.18</v>
      </c>
      <c r="C774" s="68" t="str">
        <f>VLOOKUP(B774,'Itens de Contrato'!B$5:J$873,2,0)</f>
        <v>SUPORTE REFORÇADO 02 FUROS 5/16" C/ROLDANA TEL-280, FAB. TERMOTÉCNICA, PARAKLIN, TELUZ</v>
      </c>
      <c r="D774" s="41">
        <v>4</v>
      </c>
      <c r="E774" s="42">
        <f>D774*('Itens de Contrato'!F774+'Itens de Contrato'!G774)</f>
        <v>513.28358296418833</v>
      </c>
      <c r="F774" s="44">
        <f t="shared" ref="F774:F837" si="24">D774-G774</f>
        <v>4</v>
      </c>
      <c r="G774" s="44">
        <f>SUM('Medição 01'!G774,'Medição 02'!G774,'Medição 03'!G774,'Medição 04'!G774,'Medição 05'!G774,'Medição 06'!G774,'Medição 07'!G774,'Medição 08'!G774,'Medição 09'!G774,'Medição 10'!G774,'Medição 11'!G774,'Medição 12'!G774)</f>
        <v>0</v>
      </c>
      <c r="H774" s="46">
        <f t="shared" ref="H774:H837" si="25">G774/D774</f>
        <v>0</v>
      </c>
      <c r="I774" s="45">
        <f>G774*('Itens de Contrato'!F774+'Itens de Contrato'!G774)</f>
        <v>0</v>
      </c>
    </row>
    <row r="775" spans="1:9" x14ac:dyDescent="0.25">
      <c r="A775" s="22" t="str">
        <f>'Itens de Contrato'!A775</f>
        <v>Istalações Incêndio - Sistema SPDA</v>
      </c>
      <c r="B775" s="22" t="str">
        <f>'Itens de Contrato'!B775</f>
        <v>6.5.19</v>
      </c>
      <c r="C775" s="68" t="str">
        <f>VLOOKUP(B775,'Itens de Contrato'!B$5:J$873,2,0)</f>
        <v>ABRAÇADEIRA GUIA REFORÇADA 2" TEL-390, FAB. TERMOTÉCNICA, PARAKLIN, TELUZ</v>
      </c>
      <c r="D775" s="41">
        <v>2</v>
      </c>
      <c r="E775" s="42">
        <f>D775*('Itens de Contrato'!F775+'Itens de Contrato'!G775)</f>
        <v>222.21423408815468</v>
      </c>
      <c r="F775" s="44">
        <f t="shared" si="24"/>
        <v>2</v>
      </c>
      <c r="G775" s="44">
        <f>SUM('Medição 01'!G775,'Medição 02'!G775,'Medição 03'!G775,'Medição 04'!G775,'Medição 05'!G775,'Medição 06'!G775,'Medição 07'!G775,'Medição 08'!G775,'Medição 09'!G775,'Medição 10'!G775,'Medição 11'!G775,'Medição 12'!G775)</f>
        <v>0</v>
      </c>
      <c r="H775" s="46">
        <f t="shared" si="25"/>
        <v>0</v>
      </c>
      <c r="I775" s="45">
        <f>G775*('Itens de Contrato'!F775+'Itens de Contrato'!G775)</f>
        <v>0</v>
      </c>
    </row>
    <row r="776" spans="1:9" x14ac:dyDescent="0.25">
      <c r="A776" s="22" t="str">
        <f>'Itens de Contrato'!A776</f>
        <v>Istalações Incêndio - Sistema SPDA</v>
      </c>
      <c r="B776" s="22" t="str">
        <f>'Itens de Contrato'!B776</f>
        <v>6.5.20</v>
      </c>
      <c r="C776" s="68" t="str">
        <f>VLOOKUP(B776,'Itens de Contrato'!B$5:J$873,2,0)</f>
        <v>ABRACADEIRA GUIA SIMPLES Ф 2" TEL-370, FAB. TERMOTÉCNICA, PARAKLIN, TELUZ</v>
      </c>
      <c r="D776" s="41">
        <v>1</v>
      </c>
      <c r="E776" s="42">
        <f>D776*('Itens de Contrato'!F776+'Itens de Contrato'!G776)</f>
        <v>96.00593845991753</v>
      </c>
      <c r="F776" s="44">
        <f t="shared" si="24"/>
        <v>1</v>
      </c>
      <c r="G776" s="44">
        <f>SUM('Medição 01'!G776,'Medição 02'!G776,'Medição 03'!G776,'Medição 04'!G776,'Medição 05'!G776,'Medição 06'!G776,'Medição 07'!G776,'Medição 08'!G776,'Medição 09'!G776,'Medição 10'!G776,'Medição 11'!G776,'Medição 12'!G776)</f>
        <v>0</v>
      </c>
      <c r="H776" s="46">
        <f t="shared" si="25"/>
        <v>0</v>
      </c>
      <c r="I776" s="45">
        <f>G776*('Itens de Contrato'!F776+'Itens de Contrato'!G776)</f>
        <v>0</v>
      </c>
    </row>
    <row r="777" spans="1:9" x14ac:dyDescent="0.25">
      <c r="A777" s="22" t="str">
        <f>'Itens de Contrato'!A777</f>
        <v>Istalações Incêndio - Sistema SPDA</v>
      </c>
      <c r="B777" s="22" t="str">
        <f>'Itens de Contrato'!B777</f>
        <v>6.5.21</v>
      </c>
      <c r="C777" s="68" t="str">
        <f>VLOOKUP(B777,'Itens de Contrato'!B$5:J$873,2,0)</f>
        <v>ELETRODUTO PVC RÍGIDO ROSCÁVEL, CLASSE B, NBR-15465,  Ф 1" x 3,0m, FAB.TIGRE, AMANCO</v>
      </c>
      <c r="D777" s="41">
        <v>18</v>
      </c>
      <c r="E777" s="42">
        <f>D777*('Itens de Contrato'!F777+'Itens de Contrato'!G777)</f>
        <v>1071.8930572376055</v>
      </c>
      <c r="F777" s="44">
        <f t="shared" si="24"/>
        <v>18</v>
      </c>
      <c r="G777" s="44">
        <f>SUM('Medição 01'!G777,'Medição 02'!G777,'Medição 03'!G777,'Medição 04'!G777,'Medição 05'!G777,'Medição 06'!G777,'Medição 07'!G777,'Medição 08'!G777,'Medição 09'!G777,'Medição 10'!G777,'Medição 11'!G777,'Medição 12'!G777)</f>
        <v>0</v>
      </c>
      <c r="H777" s="46">
        <f t="shared" si="25"/>
        <v>0</v>
      </c>
      <c r="I777" s="45">
        <f>G777*('Itens de Contrato'!F777+'Itens de Contrato'!G777)</f>
        <v>0</v>
      </c>
    </row>
    <row r="778" spans="1:9" x14ac:dyDescent="0.25">
      <c r="A778" s="22" t="str">
        <f>'Itens de Contrato'!A778</f>
        <v>Istalações Incêndio - Sistema SPDA</v>
      </c>
      <c r="B778" s="22" t="str">
        <f>'Itens de Contrato'!B778</f>
        <v>6.5.22</v>
      </c>
      <c r="C778" s="68" t="str">
        <f>VLOOKUP(B778,'Itens de Contrato'!B$5:J$873,2,0)</f>
        <v>CURVA 90o P/ELETRODUTO PVC RÍGIDO, ROSCA Ф 1", FAB.TIGRE, AMANCO</v>
      </c>
      <c r="D778" s="41">
        <v>3</v>
      </c>
      <c r="E778" s="42">
        <f>D778*('Itens de Contrato'!F778+'Itens de Contrato'!G778)</f>
        <v>36.216001933884378</v>
      </c>
      <c r="F778" s="44">
        <f t="shared" si="24"/>
        <v>3</v>
      </c>
      <c r="G778" s="44">
        <f>SUM('Medição 01'!G778,'Medição 02'!G778,'Medição 03'!G778,'Medição 04'!G778,'Medição 05'!G778,'Medição 06'!G778,'Medição 07'!G778,'Medição 08'!G778,'Medição 09'!G778,'Medição 10'!G778,'Medição 11'!G778,'Medição 12'!G778)</f>
        <v>0</v>
      </c>
      <c r="H778" s="46">
        <f t="shared" si="25"/>
        <v>0</v>
      </c>
      <c r="I778" s="45">
        <f>G778*('Itens de Contrato'!F778+'Itens de Contrato'!G778)</f>
        <v>0</v>
      </c>
    </row>
    <row r="779" spans="1:9" x14ac:dyDescent="0.25">
      <c r="A779" s="22" t="str">
        <f>'Itens de Contrato'!A779</f>
        <v>Istalações Incêndio - Sistema SPDA</v>
      </c>
      <c r="B779" s="22" t="str">
        <f>'Itens de Contrato'!B779</f>
        <v>6.5.23</v>
      </c>
      <c r="C779" s="68" t="str">
        <f>VLOOKUP(B779,'Itens de Contrato'!B$5:J$873,2,0)</f>
        <v>LUVA P/ELETRODUTO PVC RÍGIDO, ROSCA Ф 1", FAB.TIGRE, AMANCO</v>
      </c>
      <c r="D779" s="41">
        <v>21</v>
      </c>
      <c r="E779" s="42">
        <f>D779*('Itens de Contrato'!F779+'Itens de Contrato'!G779)</f>
        <v>151.98984144938046</v>
      </c>
      <c r="F779" s="44">
        <f t="shared" si="24"/>
        <v>21</v>
      </c>
      <c r="G779" s="44">
        <f>SUM('Medição 01'!G779,'Medição 02'!G779,'Medição 03'!G779,'Medição 04'!G779,'Medição 05'!G779,'Medição 06'!G779,'Medição 07'!G779,'Medição 08'!G779,'Medição 09'!G779,'Medição 10'!G779,'Medição 11'!G779,'Medição 12'!G779)</f>
        <v>0</v>
      </c>
      <c r="H779" s="46">
        <f t="shared" si="25"/>
        <v>0</v>
      </c>
      <c r="I779" s="45">
        <f>G779*('Itens de Contrato'!F779+'Itens de Contrato'!G779)</f>
        <v>0</v>
      </c>
    </row>
    <row r="780" spans="1:9" x14ac:dyDescent="0.25">
      <c r="A780" s="22" t="str">
        <f>'Itens de Contrato'!A780</f>
        <v>Istalações Incêndio - Sistema SPDA</v>
      </c>
      <c r="B780" s="22" t="str">
        <f>'Itens de Contrato'!B780</f>
        <v>6.5.24</v>
      </c>
      <c r="C780" s="68" t="str">
        <f>VLOOKUP(B780,'Itens de Contrato'!B$5:J$873,2,0)</f>
        <v>ALÇA DE SALVAMENTO 5/8" CHUMBADA NA ESTRUTURA</v>
      </c>
      <c r="D780" s="41">
        <v>2</v>
      </c>
      <c r="E780" s="42">
        <f>D780*('Itens de Contrato'!F780+'Itens de Contrato'!G780)</f>
        <v>273.85557017906393</v>
      </c>
      <c r="F780" s="44">
        <f t="shared" si="24"/>
        <v>2</v>
      </c>
      <c r="G780" s="44">
        <f>SUM('Medição 01'!G780,'Medição 02'!G780,'Medição 03'!G780,'Medição 04'!G780,'Medição 05'!G780,'Medição 06'!G780,'Medição 07'!G780,'Medição 08'!G780,'Medição 09'!G780,'Medição 10'!G780,'Medição 11'!G780,'Medição 12'!G780)</f>
        <v>0</v>
      </c>
      <c r="H780" s="46">
        <f t="shared" si="25"/>
        <v>0</v>
      </c>
      <c r="I780" s="45">
        <f>G780*('Itens de Contrato'!F780+'Itens de Contrato'!G780)</f>
        <v>0</v>
      </c>
    </row>
    <row r="781" spans="1:9" x14ac:dyDescent="0.25">
      <c r="A781" s="22" t="str">
        <f>'Itens de Contrato'!A781</f>
        <v>Istalações Incêndio - Sistema SPDA</v>
      </c>
      <c r="B781" s="22" t="str">
        <f>'Itens de Contrato'!B781</f>
        <v>6.5.25</v>
      </c>
      <c r="C781" s="68" t="str">
        <f>VLOOKUP(B781,'Itens de Contrato'!B$5:J$873,2,0)</f>
        <v>GUIA DA ALÇA DE SALVAMENTO</v>
      </c>
      <c r="D781" s="41">
        <v>2</v>
      </c>
      <c r="E781" s="42">
        <f>D781*('Itens de Contrato'!F781+'Itens de Contrato'!G781)</f>
        <v>586.83336466942274</v>
      </c>
      <c r="F781" s="44">
        <f t="shared" si="24"/>
        <v>2</v>
      </c>
      <c r="G781" s="44">
        <f>SUM('Medição 01'!G781,'Medição 02'!G781,'Medição 03'!G781,'Medição 04'!G781,'Medição 05'!G781,'Medição 06'!G781,'Medição 07'!G781,'Medição 08'!G781,'Medição 09'!G781,'Medição 10'!G781,'Medição 11'!G781,'Medição 12'!G781)</f>
        <v>0</v>
      </c>
      <c r="H781" s="46">
        <f t="shared" si="25"/>
        <v>0</v>
      </c>
      <c r="I781" s="45">
        <f>G781*('Itens de Contrato'!F781+'Itens de Contrato'!G781)</f>
        <v>0</v>
      </c>
    </row>
    <row r="782" spans="1:9" x14ac:dyDescent="0.25">
      <c r="A782" s="22" t="str">
        <f>'Itens de Contrato'!A782</f>
        <v>Istalações Incêndio - Sistema SPDA</v>
      </c>
      <c r="B782" s="22" t="str">
        <f>'Itens de Contrato'!B782</f>
        <v>6.5.26</v>
      </c>
      <c r="C782" s="68" t="str">
        <f>VLOOKUP(B782,'Itens de Contrato'!B$5:J$873,2,0)</f>
        <v>FITA PERFURADA EM LATÃO TEL-751, FAB. TERMOTÉCNICA</v>
      </c>
      <c r="D782" s="41">
        <v>1</v>
      </c>
      <c r="E782" s="42">
        <f>D782*('Itens de Contrato'!F782+'Itens de Contrato'!G782)</f>
        <v>435.65391215220467</v>
      </c>
      <c r="F782" s="44">
        <f t="shared" si="24"/>
        <v>1</v>
      </c>
      <c r="G782" s="44">
        <f>SUM('Medição 01'!G782,'Medição 02'!G782,'Medição 03'!G782,'Medição 04'!G782,'Medição 05'!G782,'Medição 06'!G782,'Medição 07'!G782,'Medição 08'!G782,'Medição 09'!G782,'Medição 10'!G782,'Medição 11'!G782,'Medição 12'!G782)</f>
        <v>0</v>
      </c>
      <c r="H782" s="46">
        <f t="shared" si="25"/>
        <v>0</v>
      </c>
      <c r="I782" s="45">
        <f>G782*('Itens de Contrato'!F782+'Itens de Contrato'!G782)</f>
        <v>0</v>
      </c>
    </row>
    <row r="783" spans="1:9" ht="26.4" customHeight="1" x14ac:dyDescent="0.25">
      <c r="A783" s="22" t="str">
        <f>'Itens de Contrato'!A783</f>
        <v>Istalações Incêndio - Sistema SPDA</v>
      </c>
      <c r="B783" s="22" t="str">
        <f>'Itens de Contrato'!B783</f>
        <v>6.5.27</v>
      </c>
      <c r="C783" s="68" t="str">
        <f>VLOOKUP(B783,'Itens de Contrato'!B$5:J$873,2,0)</f>
        <v xml:space="preserve">BEP - CAIXA DE EQUIPOTENCIAL 500x500x155mm, COM BARRAS DE COBRE E 11 TERMINAIS DE PRESSÃO, TEL-900, FAB. TERMOTÉCNICA, CARMEHIL </v>
      </c>
      <c r="D783" s="41">
        <v>1</v>
      </c>
      <c r="E783" s="42">
        <f>D783*('Itens de Contrato'!F783+'Itens de Contrato'!G783)</f>
        <v>1050.1522782989002</v>
      </c>
      <c r="F783" s="44">
        <f t="shared" si="24"/>
        <v>1</v>
      </c>
      <c r="G783" s="44">
        <f>SUM('Medição 01'!G783,'Medição 02'!G783,'Medição 03'!G783,'Medição 04'!G783,'Medição 05'!G783,'Medição 06'!G783,'Medição 07'!G783,'Medição 08'!G783,'Medição 09'!G783,'Medição 10'!G783,'Medição 11'!G783,'Medição 12'!G783)</f>
        <v>0</v>
      </c>
      <c r="H783" s="46">
        <f t="shared" si="25"/>
        <v>0</v>
      </c>
      <c r="I783" s="45">
        <f>G783*('Itens de Contrato'!F783+'Itens de Contrato'!G783)</f>
        <v>0</v>
      </c>
    </row>
    <row r="784" spans="1:9" ht="26.4" customHeight="1" x14ac:dyDescent="0.25">
      <c r="A784" s="22" t="str">
        <f>'Itens de Contrato'!A784</f>
        <v>Istalações Incêndio - Sistema SPDA</v>
      </c>
      <c r="B784" s="22" t="str">
        <f>'Itens de Contrato'!B784</f>
        <v>6.5.28</v>
      </c>
      <c r="C784" s="68" t="str">
        <f>VLOOKUP(B784,'Itens de Contrato'!B$5:J$873,2,0)</f>
        <v xml:space="preserve">BEL - CAIXA DE EQUIPOTENCIAL 380x320x175mm, COM BARRAS DE COBRE E 09 TERMINAIS DE PRESSÃO, TEL-903, FAB. TERMOTÉCNICA, CARMEHIL </v>
      </c>
      <c r="D784" s="41">
        <v>3</v>
      </c>
      <c r="E784" s="42">
        <f>D784*('Itens de Contrato'!F784+'Itens de Contrato'!G784)</f>
        <v>2221.5834519628147</v>
      </c>
      <c r="F784" s="44">
        <f t="shared" si="24"/>
        <v>3</v>
      </c>
      <c r="G784" s="44">
        <f>SUM('Medição 01'!G784,'Medição 02'!G784,'Medição 03'!G784,'Medição 04'!G784,'Medição 05'!G784,'Medição 06'!G784,'Medição 07'!G784,'Medição 08'!G784,'Medição 09'!G784,'Medição 10'!G784,'Medição 11'!G784,'Medição 12'!G784)</f>
        <v>0</v>
      </c>
      <c r="H784" s="46">
        <f t="shared" si="25"/>
        <v>0</v>
      </c>
      <c r="I784" s="45">
        <f>G784*('Itens de Contrato'!F784+'Itens de Contrato'!G784)</f>
        <v>0</v>
      </c>
    </row>
    <row r="785" spans="1:9" ht="26.4" customHeight="1" x14ac:dyDescent="0.25">
      <c r="A785" s="22" t="str">
        <f>'Itens de Contrato'!A785</f>
        <v>Istalações Incêndio - Sistema SPDA</v>
      </c>
      <c r="B785" s="22" t="str">
        <f>'Itens de Contrato'!B785</f>
        <v>6.5.29</v>
      </c>
      <c r="C785" s="68" t="str">
        <f>VLOOKUP(B785,'Itens de Contrato'!B$5:J$873,2,0)</f>
        <v xml:space="preserve">CONECTOR MINIGAR EM LATÃO ESTANHADO VERGALHÃO 3/8" X CABO #50mm2, COM GRAMPO E PORCAS, TEL-583, FAB. TERMOTÉCNICA </v>
      </c>
      <c r="D785" s="41">
        <v>36</v>
      </c>
      <c r="E785" s="42">
        <f>D785*('Itens de Contrato'!F785+'Itens de Contrato'!G785)</f>
        <v>6589.3003518595169</v>
      </c>
      <c r="F785" s="44">
        <f t="shared" si="24"/>
        <v>36</v>
      </c>
      <c r="G785" s="44">
        <f>SUM('Medição 01'!G785,'Medição 02'!G785,'Medição 03'!G785,'Medição 04'!G785,'Medição 05'!G785,'Medição 06'!G785,'Medição 07'!G785,'Medição 08'!G785,'Medição 09'!G785,'Medição 10'!G785,'Medição 11'!G785,'Medição 12'!G785)</f>
        <v>0</v>
      </c>
      <c r="H785" s="46">
        <f t="shared" si="25"/>
        <v>0</v>
      </c>
      <c r="I785" s="45">
        <f>G785*('Itens de Contrato'!F785+'Itens de Contrato'!G785)</f>
        <v>0</v>
      </c>
    </row>
    <row r="786" spans="1:9" x14ac:dyDescent="0.25">
      <c r="A786" s="22" t="str">
        <f>'Itens de Contrato'!A786</f>
        <v>Istalações Incêndio - Sistema SPDA</v>
      </c>
      <c r="B786" s="22" t="str">
        <f>'Itens de Contrato'!B786</f>
        <v>6.5.30</v>
      </c>
      <c r="C786" s="68" t="str">
        <f>VLOOKUP(B786,'Itens de Contrato'!B$5:J$873,2,0)</f>
        <v>GRAMPO (CLIPS), GALVANIZADO, PARA CABO DE AÇO Ф3/8" VONDER</v>
      </c>
      <c r="D786" s="41">
        <v>365</v>
      </c>
      <c r="E786" s="42">
        <f>D786*('Itens de Contrato'!F786+'Itens de Contrato'!G786)</f>
        <v>6650.2192440013914</v>
      </c>
      <c r="F786" s="44">
        <f t="shared" si="24"/>
        <v>365</v>
      </c>
      <c r="G786" s="44">
        <f>SUM('Medição 01'!G786,'Medição 02'!G786,'Medição 03'!G786,'Medição 04'!G786,'Medição 05'!G786,'Medição 06'!G786,'Medição 07'!G786,'Medição 08'!G786,'Medição 09'!G786,'Medição 10'!G786,'Medição 11'!G786,'Medição 12'!G786)</f>
        <v>0</v>
      </c>
      <c r="H786" s="46">
        <f t="shared" si="25"/>
        <v>0</v>
      </c>
      <c r="I786" s="45">
        <f>G786*('Itens de Contrato'!F786+'Itens de Contrato'!G786)</f>
        <v>0</v>
      </c>
    </row>
    <row r="787" spans="1:9" ht="26.4" customHeight="1" x14ac:dyDescent="0.25">
      <c r="A787" s="22" t="str">
        <f>'Itens de Contrato'!A787</f>
        <v>Istalações Incêndio - Sistema SPDA</v>
      </c>
      <c r="B787" s="22" t="str">
        <f>'Itens de Contrato'!B787</f>
        <v>6.5.31</v>
      </c>
      <c r="C787" s="68" t="str">
        <f>VLOOKUP(B787,'Itens de Contrato'!B$5:J$873,2,0)</f>
        <v>AÇO DE CONSTRUÇÃO, VERGALHÃO LISO, NBR-7480/7, TIPO CA-25 Ф 8mm, DENS. 0,395kg/m, GERDAU</v>
      </c>
      <c r="D787" s="41">
        <v>310</v>
      </c>
      <c r="E787" s="42">
        <f>D787*('Itens de Contrato'!F787+'Itens de Contrato'!G787)</f>
        <v>7302.7220566219148</v>
      </c>
      <c r="F787" s="44">
        <f t="shared" si="24"/>
        <v>310</v>
      </c>
      <c r="G787" s="44">
        <f>SUM('Medição 01'!G787,'Medição 02'!G787,'Medição 03'!G787,'Medição 04'!G787,'Medição 05'!G787,'Medição 06'!G787,'Medição 07'!G787,'Medição 08'!G787,'Medição 09'!G787,'Medição 10'!G787,'Medição 11'!G787,'Medição 12'!G787)</f>
        <v>0</v>
      </c>
      <c r="H787" s="46">
        <f t="shared" si="25"/>
        <v>0</v>
      </c>
      <c r="I787" s="45">
        <f>G787*('Itens de Contrato'!F787+'Itens de Contrato'!G787)</f>
        <v>0</v>
      </c>
    </row>
    <row r="788" spans="1:9" ht="26.4" customHeight="1" x14ac:dyDescent="0.25">
      <c r="A788" s="22" t="str">
        <f>'Itens de Contrato'!A788</f>
        <v>Istalações Incêndio - Gás de Cozinha - GLP</v>
      </c>
      <c r="B788" s="22" t="str">
        <f>'Itens de Contrato'!B788</f>
        <v>6.6.1</v>
      </c>
      <c r="C788" s="68" t="str">
        <f>VLOOKUP(B788,'Itens de Contrato'!B$5:J$873,2,0)</f>
        <v>TUBO DE GÁS MULTICAMADA, FLEXÍVEL PRENSAR, COD. G/2020M, Ф 20 x 1,6mm x 100m, FAB. ASTRA ou EQUIVALENTE</v>
      </c>
      <c r="D788" s="41">
        <v>540</v>
      </c>
      <c r="E788" s="42">
        <f>D788*('Itens de Contrato'!F788+'Itens de Contrato'!G788)</f>
        <v>22333.201192562028</v>
      </c>
      <c r="F788" s="44">
        <f t="shared" si="24"/>
        <v>540</v>
      </c>
      <c r="G788" s="44">
        <f>SUM('Medição 01'!G788,'Medição 02'!G788,'Medição 03'!G788,'Medição 04'!G788,'Medição 05'!G788,'Medição 06'!G788,'Medição 07'!G788,'Medição 08'!G788,'Medição 09'!G788,'Medição 10'!G788,'Medição 11'!G788,'Medição 12'!G788)</f>
        <v>0</v>
      </c>
      <c r="H788" s="46">
        <f t="shared" si="25"/>
        <v>0</v>
      </c>
      <c r="I788" s="45">
        <f>G788*('Itens de Contrato'!F788+'Itens de Contrato'!G788)</f>
        <v>0</v>
      </c>
    </row>
    <row r="789" spans="1:9" ht="26.4" customHeight="1" x14ac:dyDescent="0.25">
      <c r="A789" s="22" t="str">
        <f>'Itens de Contrato'!A789</f>
        <v>Istalações Incêndio - Gás de Cozinha - GLP</v>
      </c>
      <c r="B789" s="22" t="str">
        <f>'Itens de Contrato'!B789</f>
        <v>6.6.2</v>
      </c>
      <c r="C789" s="68" t="str">
        <f>VLOOKUP(B789,'Itens de Contrato'!B$5:J$873,2,0)</f>
        <v>TUBO DE GÁS MULTICAMADA, FLEXÍVEL PRENSAR, COD. G/3230M, Ф 32 x 2,6mm x 50m, FAB. ASTRA ou EQUIVALENTE</v>
      </c>
      <c r="D789" s="41">
        <v>80</v>
      </c>
      <c r="E789" s="42">
        <f>D789*('Itens de Contrato'!F789+'Itens de Contrato'!G789)</f>
        <v>8279.4108456646318</v>
      </c>
      <c r="F789" s="44">
        <f t="shared" si="24"/>
        <v>80</v>
      </c>
      <c r="G789" s="44">
        <f>SUM('Medição 01'!G789,'Medição 02'!G789,'Medição 03'!G789,'Medição 04'!G789,'Medição 05'!G789,'Medição 06'!G789,'Medição 07'!G789,'Medição 08'!G789,'Medição 09'!G789,'Medição 10'!G789,'Medição 11'!G789,'Medição 12'!G789)</f>
        <v>0</v>
      </c>
      <c r="H789" s="46">
        <f t="shared" si="25"/>
        <v>0</v>
      </c>
      <c r="I789" s="45">
        <f>G789*('Itens de Contrato'!F789+'Itens de Contrato'!G789)</f>
        <v>0</v>
      </c>
    </row>
    <row r="790" spans="1:9" x14ac:dyDescent="0.25">
      <c r="A790" s="22" t="str">
        <f>'Itens de Contrato'!A790</f>
        <v>Istalações Incêndio - Gás de Cozinha - GLP</v>
      </c>
      <c r="B790" s="22" t="str">
        <f>'Itens de Contrato'!B790</f>
        <v>6.6.3</v>
      </c>
      <c r="C790" s="68" t="str">
        <f>VLOOKUP(B790,'Itens de Contrato'!B$5:J$873,2,0)</f>
        <v>COTOVELO 90o. PRENSAR ɸ20mm, COD. GC/20, FAB. ASTRA ou EQUIVALENTE</v>
      </c>
      <c r="D790" s="41">
        <v>108</v>
      </c>
      <c r="E790" s="42">
        <f>D790*('Itens de Contrato'!F790+'Itens de Contrato'!G790)</f>
        <v>13179.606703772755</v>
      </c>
      <c r="F790" s="44">
        <f t="shared" si="24"/>
        <v>108</v>
      </c>
      <c r="G790" s="44">
        <f>SUM('Medição 01'!G790,'Medição 02'!G790,'Medição 03'!G790,'Medição 04'!G790,'Medição 05'!G790,'Medição 06'!G790,'Medição 07'!G790,'Medição 08'!G790,'Medição 09'!G790,'Medição 10'!G790,'Medição 11'!G790,'Medição 12'!G790)</f>
        <v>0</v>
      </c>
      <c r="H790" s="46">
        <f t="shared" si="25"/>
        <v>0</v>
      </c>
      <c r="I790" s="45">
        <f>G790*('Itens de Contrato'!F790+'Itens de Contrato'!G790)</f>
        <v>0</v>
      </c>
    </row>
    <row r="791" spans="1:9" x14ac:dyDescent="0.25">
      <c r="A791" s="22" t="str">
        <f>'Itens de Contrato'!A791</f>
        <v>Istalações Incêndio - Gás de Cozinha - GLP</v>
      </c>
      <c r="B791" s="22" t="str">
        <f>'Itens de Contrato'!B791</f>
        <v>6.6.4</v>
      </c>
      <c r="C791" s="68" t="str">
        <f>VLOOKUP(B791,'Itens de Contrato'!B$5:J$873,2,0)</f>
        <v>COTOVELO 90o. PRENSAR ɸ32mm, COD. GC/32, FAB. ASTRA ou EQUIVALENTE</v>
      </c>
      <c r="D791" s="41">
        <v>5</v>
      </c>
      <c r="E791" s="42">
        <f>D791*('Itens de Contrato'!F791+'Itens de Contrato'!G791)</f>
        <v>1158.2972840736938</v>
      </c>
      <c r="F791" s="44">
        <f t="shared" si="24"/>
        <v>5</v>
      </c>
      <c r="G791" s="44">
        <f>SUM('Medição 01'!G791,'Medição 02'!G791,'Medição 03'!G791,'Medição 04'!G791,'Medição 05'!G791,'Medição 06'!G791,'Medição 07'!G791,'Medição 08'!G791,'Medição 09'!G791,'Medição 10'!G791,'Medição 11'!G791,'Medição 12'!G791)</f>
        <v>0</v>
      </c>
      <c r="H791" s="46">
        <f t="shared" si="25"/>
        <v>0</v>
      </c>
      <c r="I791" s="45">
        <f>G791*('Itens de Contrato'!F791+'Itens de Contrato'!G791)</f>
        <v>0</v>
      </c>
    </row>
    <row r="792" spans="1:9" ht="26.4" customHeight="1" x14ac:dyDescent="0.25">
      <c r="A792" s="22" t="str">
        <f>'Itens de Contrato'!A792</f>
        <v>Istalações Incêndio - Gás de Cozinha - GLP</v>
      </c>
      <c r="B792" s="22" t="str">
        <f>'Itens de Contrato'!B792</f>
        <v>6.6.5</v>
      </c>
      <c r="C792" s="68" t="str">
        <f>VLOOKUP(B792,'Itens de Contrato'!B$5:J$873,2,0)</f>
        <v>COTOVELO 90o. DE ROSCA FÊMEA PORCA GIRATÓRIA PRENSAR, Ф20mmx1/2", COD. GTC/2012, FAB. ASTRA ou EQUIVALENTE</v>
      </c>
      <c r="D792" s="41">
        <v>108</v>
      </c>
      <c r="E792" s="42">
        <f>D792*('Itens de Contrato'!F792+'Itens de Contrato'!G792)</f>
        <v>10321.560551157047</v>
      </c>
      <c r="F792" s="44">
        <f t="shared" si="24"/>
        <v>108</v>
      </c>
      <c r="G792" s="44">
        <f>SUM('Medição 01'!G792,'Medição 02'!G792,'Medição 03'!G792,'Medição 04'!G792,'Medição 05'!G792,'Medição 06'!G792,'Medição 07'!G792,'Medição 08'!G792,'Medição 09'!G792,'Medição 10'!G792,'Medição 11'!G792,'Medição 12'!G792)</f>
        <v>0</v>
      </c>
      <c r="H792" s="46">
        <f t="shared" si="25"/>
        <v>0</v>
      </c>
      <c r="I792" s="45">
        <f>G792*('Itens de Contrato'!F792+'Itens de Contrato'!G792)</f>
        <v>0</v>
      </c>
    </row>
    <row r="793" spans="1:9" x14ac:dyDescent="0.25">
      <c r="A793" s="22" t="str">
        <f>'Itens de Contrato'!A793</f>
        <v>Istalações Incêndio - Gás de Cozinha - GLP</v>
      </c>
      <c r="B793" s="22" t="str">
        <f>'Itens de Contrato'!B793</f>
        <v>6.6.6</v>
      </c>
      <c r="C793" s="68" t="str">
        <f>VLOOKUP(B793,'Itens de Contrato'!B$5:J$873,2,0)</f>
        <v>TE 90o. PRENSAR, Ф 20mm, COD. GT/20, FAB. ASTRA ou EQUIVALENTE</v>
      </c>
      <c r="D793" s="41">
        <v>52</v>
      </c>
      <c r="E793" s="42">
        <f>D793*('Itens de Contrato'!F793+'Itens de Contrato'!G793)</f>
        <v>7063.5734882961588</v>
      </c>
      <c r="F793" s="44">
        <f t="shared" si="24"/>
        <v>52</v>
      </c>
      <c r="G793" s="44">
        <f>SUM('Medição 01'!G793,'Medição 02'!G793,'Medição 03'!G793,'Medição 04'!G793,'Medição 05'!G793,'Medição 06'!G793,'Medição 07'!G793,'Medição 08'!G793,'Medição 09'!G793,'Medição 10'!G793,'Medição 11'!G793,'Medição 12'!G793)</f>
        <v>0</v>
      </c>
      <c r="H793" s="46">
        <f t="shared" si="25"/>
        <v>0</v>
      </c>
      <c r="I793" s="45">
        <f>G793*('Itens de Contrato'!F793+'Itens de Contrato'!G793)</f>
        <v>0</v>
      </c>
    </row>
    <row r="794" spans="1:9" ht="26.4" customHeight="1" x14ac:dyDescent="0.25">
      <c r="A794" s="22" t="str">
        <f>'Itens de Contrato'!A794</f>
        <v>Istalações Incêndio - Gás de Cozinha - GLP</v>
      </c>
      <c r="B794" s="22" t="str">
        <f>'Itens de Contrato'!B794</f>
        <v>6.6.7</v>
      </c>
      <c r="C794" s="68" t="str">
        <f>VLOOKUP(B794,'Itens de Contrato'!B$5:J$873,2,0)</f>
        <v>TE 90o. REDUÇÃO CENTRAL PRENSAR, Ф 32x20x32mm, COD. GT/3220, FAB. ASTRA ou EQUIVALENTE</v>
      </c>
      <c r="D794" s="41">
        <v>28</v>
      </c>
      <c r="E794" s="42">
        <f>D794*('Itens de Contrato'!F794+'Itens de Contrato'!G794)</f>
        <v>7534.9404023553889</v>
      </c>
      <c r="F794" s="44">
        <f t="shared" si="24"/>
        <v>28</v>
      </c>
      <c r="G794" s="44">
        <f>SUM('Medição 01'!G794,'Medição 02'!G794,'Medição 03'!G794,'Medição 04'!G794,'Medição 05'!G794,'Medição 06'!G794,'Medição 07'!G794,'Medição 08'!G794,'Medição 09'!G794,'Medição 10'!G794,'Medição 11'!G794,'Medição 12'!G794)</f>
        <v>0</v>
      </c>
      <c r="H794" s="46">
        <f t="shared" si="25"/>
        <v>0</v>
      </c>
      <c r="I794" s="45">
        <f>G794*('Itens de Contrato'!F794+'Itens de Contrato'!G794)</f>
        <v>0</v>
      </c>
    </row>
    <row r="795" spans="1:9" x14ac:dyDescent="0.25">
      <c r="A795" s="22" t="str">
        <f>'Itens de Contrato'!A795</f>
        <v>Istalações Incêndio - Gás de Cozinha - GLP</v>
      </c>
      <c r="B795" s="22" t="str">
        <f>'Itens de Contrato'!B795</f>
        <v>6.6.8</v>
      </c>
      <c r="C795" s="68" t="str">
        <f>VLOOKUP(B795,'Itens de Contrato'!B$5:J$873,2,0)</f>
        <v>UNIÃO COM REDUÇÃO PRENSAR, Ф 32x20mm, COD. GMR/3220, FAB. ASTRA ou EQUIVALENTE</v>
      </c>
      <c r="D795" s="41">
        <v>1</v>
      </c>
      <c r="E795" s="42">
        <f>D795*('Itens de Contrato'!F795+'Itens de Contrato'!G795)</f>
        <v>117.22695070420134</v>
      </c>
      <c r="F795" s="44">
        <f t="shared" si="24"/>
        <v>1</v>
      </c>
      <c r="G795" s="44">
        <f>SUM('Medição 01'!G795,'Medição 02'!G795,'Medição 03'!G795,'Medição 04'!G795,'Medição 05'!G795,'Medição 06'!G795,'Medição 07'!G795,'Medição 08'!G795,'Medição 09'!G795,'Medição 10'!G795,'Medição 11'!G795,'Medição 12'!G795)</f>
        <v>0</v>
      </c>
      <c r="H795" s="46">
        <f t="shared" si="25"/>
        <v>0</v>
      </c>
      <c r="I795" s="45">
        <f>G795*('Itens de Contrato'!F795+'Itens de Contrato'!G795)</f>
        <v>0</v>
      </c>
    </row>
    <row r="796" spans="1:9" x14ac:dyDescent="0.25">
      <c r="A796" s="22" t="str">
        <f>'Itens de Contrato'!A796</f>
        <v>Istalações Incêndio - Gás de Cozinha - GLP</v>
      </c>
      <c r="B796" s="22" t="str">
        <f>'Itens de Contrato'!B796</f>
        <v>6.6.9</v>
      </c>
      <c r="C796" s="68" t="str">
        <f>VLOOKUP(B796,'Itens de Contrato'!B$5:J$873,2,0)</f>
        <v>KIT DE TUBOS E CONEXÕES DE COBRE FLEXÍVEL Ф3/8"</v>
      </c>
      <c r="D796" s="41">
        <v>28</v>
      </c>
      <c r="E796" s="42">
        <f>D796*('Itens de Contrato'!F796+'Itens de Contrato'!G796)</f>
        <v>6924.6337030991854</v>
      </c>
      <c r="F796" s="44">
        <f t="shared" si="24"/>
        <v>28</v>
      </c>
      <c r="G796" s="44">
        <f>SUM('Medição 01'!G796,'Medição 02'!G796,'Medição 03'!G796,'Medição 04'!G796,'Medição 05'!G796,'Medição 06'!G796,'Medição 07'!G796,'Medição 08'!G796,'Medição 09'!G796,'Medição 10'!G796,'Medição 11'!G796,'Medição 12'!G796)</f>
        <v>0</v>
      </c>
      <c r="H796" s="46">
        <f t="shared" si="25"/>
        <v>0</v>
      </c>
      <c r="I796" s="45">
        <f>G796*('Itens de Contrato'!F796+'Itens de Contrato'!G796)</f>
        <v>0</v>
      </c>
    </row>
    <row r="797" spans="1:9" x14ac:dyDescent="0.25">
      <c r="A797" s="22" t="str">
        <f>'Itens de Contrato'!A797</f>
        <v>Istalações Incêndio - Gás de Cozinha - GLP</v>
      </c>
      <c r="B797" s="22" t="str">
        <f>'Itens de Contrato'!B797</f>
        <v>6.6.10</v>
      </c>
      <c r="C797" s="68" t="str">
        <f>VLOOKUP(B797,'Itens de Contrato'!B$5:J$873,2,0)</f>
        <v>VÁLVULA DE RETENÇÃO TIPO GVU-1/2", FAB. COMAP</v>
      </c>
      <c r="D797" s="41">
        <v>28</v>
      </c>
      <c r="E797" s="42">
        <f>D797*('Itens de Contrato'!F797+'Itens de Contrato'!G797)</f>
        <v>2797.2390382575813</v>
      </c>
      <c r="F797" s="44">
        <f t="shared" si="24"/>
        <v>28</v>
      </c>
      <c r="G797" s="44">
        <f>SUM('Medição 01'!G797,'Medição 02'!G797,'Medição 03'!G797,'Medição 04'!G797,'Medição 05'!G797,'Medição 06'!G797,'Medição 07'!G797,'Medição 08'!G797,'Medição 09'!G797,'Medição 10'!G797,'Medição 11'!G797,'Medição 12'!G797)</f>
        <v>0</v>
      </c>
      <c r="H797" s="46">
        <f t="shared" si="25"/>
        <v>0</v>
      </c>
      <c r="I797" s="45">
        <f>G797*('Itens de Contrato'!F797+'Itens de Contrato'!G797)</f>
        <v>0</v>
      </c>
    </row>
    <row r="798" spans="1:9" ht="26.4" x14ac:dyDescent="0.25">
      <c r="A798" s="22" t="str">
        <f>'Itens de Contrato'!A798</f>
        <v>Istalações Incêndio - Gás de Cozinha - GLP</v>
      </c>
      <c r="B798" s="22" t="str">
        <f>'Itens de Contrato'!B798</f>
        <v>6.6.11</v>
      </c>
      <c r="C798" s="68" t="str">
        <f>VLOOKUP(B798,'Itens de Contrato'!B$5:J$873,2,0)</f>
        <v>REGULADOR 2o. ESTÁGIO 2,80KPa, 5/8NCx3/8" C/REGISTRO E BORBOLETA, FAB; ALIANÇA, YANNES</v>
      </c>
      <c r="D798" s="41">
        <v>28</v>
      </c>
      <c r="E798" s="42">
        <f>D798*('Itens de Contrato'!F798+'Itens de Contrato'!G798)</f>
        <v>4765.0869211157114</v>
      </c>
      <c r="F798" s="44">
        <f t="shared" si="24"/>
        <v>28</v>
      </c>
      <c r="G798" s="44">
        <f>SUM('Medição 01'!G798,'Medição 02'!G798,'Medição 03'!G798,'Medição 04'!G798,'Medição 05'!G798,'Medição 06'!G798,'Medição 07'!G798,'Medição 08'!G798,'Medição 09'!G798,'Medição 10'!G798,'Medição 11'!G798,'Medição 12'!G798)</f>
        <v>0</v>
      </c>
      <c r="H798" s="46">
        <f t="shared" si="25"/>
        <v>0</v>
      </c>
      <c r="I798" s="45">
        <f>G798*('Itens de Contrato'!F798+'Itens de Contrato'!G798)</f>
        <v>0</v>
      </c>
    </row>
    <row r="799" spans="1:9" x14ac:dyDescent="0.25">
      <c r="A799" s="22" t="str">
        <f>'Itens de Contrato'!A799</f>
        <v>Istalações Incêndio - Gás de Cozinha - GLP</v>
      </c>
      <c r="B799" s="22" t="str">
        <f>'Itens de Contrato'!B799</f>
        <v>6.6.12</v>
      </c>
      <c r="C799" s="68" t="str">
        <f>VLOOKUP(B799,'Itens de Contrato'!B$5:J$873,2,0)</f>
        <v>REGISTRO 90o TIPO BICO DE MAMADEIDA 1/2" X 3/8"- VÁLVULA BLOQUEIO, FAB. JACKWALL</v>
      </c>
      <c r="D799" s="41">
        <v>80</v>
      </c>
      <c r="E799" s="42">
        <f>D799*('Itens de Contrato'!F799+'Itens de Contrato'!G799)</f>
        <v>10194.133877685972</v>
      </c>
      <c r="F799" s="44">
        <f t="shared" si="24"/>
        <v>80</v>
      </c>
      <c r="G799" s="44">
        <f>SUM('Medição 01'!G799,'Medição 02'!G799,'Medição 03'!G799,'Medição 04'!G799,'Medição 05'!G799,'Medição 06'!G799,'Medição 07'!G799,'Medição 08'!G799,'Medição 09'!G799,'Medição 10'!G799,'Medição 11'!G799,'Medição 12'!G799)</f>
        <v>0</v>
      </c>
      <c r="H799" s="46">
        <f t="shared" si="25"/>
        <v>0</v>
      </c>
      <c r="I799" s="45">
        <f>G799*('Itens de Contrato'!F799+'Itens de Contrato'!G799)</f>
        <v>0</v>
      </c>
    </row>
    <row r="800" spans="1:9" x14ac:dyDescent="0.25">
      <c r="A800" s="22" t="str">
        <f>'Itens de Contrato'!A800</f>
        <v>Istalações Incêndio - Gás de Cozinha - GLP</v>
      </c>
      <c r="B800" s="22" t="str">
        <f>'Itens de Contrato'!B800</f>
        <v>6.6.13</v>
      </c>
      <c r="C800" s="68" t="str">
        <f>VLOOKUP(B800,'Itens de Contrato'!B$5:J$873,2,0)</f>
        <v>MEDIDOR DE GAS GLP TIPO G-0,6  Qmax-0,8m3/h, FAB. "LAO"</v>
      </c>
      <c r="D800" s="41">
        <v>28</v>
      </c>
      <c r="E800" s="42">
        <f>D800*('Itens de Contrato'!F800+'Itens de Contrato'!G800)</f>
        <v>24686.123540427048</v>
      </c>
      <c r="F800" s="44">
        <f t="shared" si="24"/>
        <v>28</v>
      </c>
      <c r="G800" s="44">
        <f>SUM('Medição 01'!G800,'Medição 02'!G800,'Medição 03'!G800,'Medição 04'!G800,'Medição 05'!G800,'Medição 06'!G800,'Medição 07'!G800,'Medição 08'!G800,'Medição 09'!G800,'Medição 10'!G800,'Medição 11'!G800,'Medição 12'!G800)</f>
        <v>0</v>
      </c>
      <c r="H800" s="46">
        <f t="shared" si="25"/>
        <v>0</v>
      </c>
      <c r="I800" s="45">
        <f>G800*('Itens de Contrato'!F800+'Itens de Contrato'!G800)</f>
        <v>0</v>
      </c>
    </row>
    <row r="801" spans="1:9" ht="26.4" customHeight="1" x14ac:dyDescent="0.25">
      <c r="A801" s="22" t="str">
        <f>'Itens de Contrato'!A801</f>
        <v>Istalações Incêndio - Gás de Cozinha - GLP</v>
      </c>
      <c r="B801" s="22" t="str">
        <f>'Itens de Contrato'!B801</f>
        <v>6.6.14</v>
      </c>
      <c r="C801" s="68" t="str">
        <f>VLOOKUP(B801,'Itens de Contrato'!B$5:J$873,2,0)</f>
        <v>TUBO PVC ESGOTO, PONTA-BOLSA e VIROLA, SÉRIE-N, NBR-5688, Ф 75mm x 6,0m, FAB. TIGRE, AMANCO</v>
      </c>
      <c r="D801" s="41">
        <v>10</v>
      </c>
      <c r="E801" s="42">
        <f>D801*('Itens de Contrato'!F801+'Itens de Contrato'!G801)</f>
        <v>2243.1317495579078</v>
      </c>
      <c r="F801" s="44">
        <f t="shared" si="24"/>
        <v>10</v>
      </c>
      <c r="G801" s="44">
        <f>SUM('Medição 01'!G801,'Medição 02'!G801,'Medição 03'!G801,'Medição 04'!G801,'Medição 05'!G801,'Medição 06'!G801,'Medição 07'!G801,'Medição 08'!G801,'Medição 09'!G801,'Medição 10'!G801,'Medição 11'!G801,'Medição 12'!G801)</f>
        <v>0</v>
      </c>
      <c r="H801" s="46">
        <f t="shared" si="25"/>
        <v>0</v>
      </c>
      <c r="I801" s="45">
        <f>G801*('Itens de Contrato'!F801+'Itens de Contrato'!G801)</f>
        <v>0</v>
      </c>
    </row>
    <row r="802" spans="1:9" x14ac:dyDescent="0.25">
      <c r="A802" s="22" t="str">
        <f>'Itens de Contrato'!A802</f>
        <v>Istalações Incêndio - Gás de Cozinha - GLP</v>
      </c>
      <c r="B802" s="22" t="str">
        <f>'Itens de Contrato'!B802</f>
        <v>6.6.15</v>
      </c>
      <c r="C802" s="68" t="str">
        <f>VLOOKUP(B802,'Itens de Contrato'!B$5:J$873,2,0)</f>
        <v>JOELHO 90o PVC ESGOTO Ф 75mm, FAB. TIGRE, AMANCO</v>
      </c>
      <c r="D802" s="41">
        <v>40</v>
      </c>
      <c r="E802" s="42">
        <f>D802*('Itens de Contrato'!F802+'Itens de Contrato'!G802)</f>
        <v>734.91210146551089</v>
      </c>
      <c r="F802" s="44">
        <f t="shared" si="24"/>
        <v>40</v>
      </c>
      <c r="G802" s="44">
        <f>SUM('Medição 01'!G802,'Medição 02'!G802,'Medição 03'!G802,'Medição 04'!G802,'Medição 05'!G802,'Medição 06'!G802,'Medição 07'!G802,'Medição 08'!G802,'Medição 09'!G802,'Medição 10'!G802,'Medição 11'!G802,'Medição 12'!G802)</f>
        <v>0</v>
      </c>
      <c r="H802" s="46">
        <f t="shared" si="25"/>
        <v>0</v>
      </c>
      <c r="I802" s="45">
        <f>G802*('Itens de Contrato'!F802+'Itens de Contrato'!G802)</f>
        <v>0</v>
      </c>
    </row>
    <row r="803" spans="1:9" x14ac:dyDescent="0.25">
      <c r="A803" s="22" t="str">
        <f>'Itens de Contrato'!A803</f>
        <v>Istalações Incêndio - Gás de Cozinha - GLP</v>
      </c>
      <c r="B803" s="22" t="str">
        <f>'Itens de Contrato'!B803</f>
        <v>6.6.16</v>
      </c>
      <c r="C803" s="68" t="str">
        <f>VLOOKUP(B803,'Itens de Contrato'!B$5:J$873,2,0)</f>
        <v>TÊ 90o PVC ESGOTO Ф 75x75mm, FAB. TIGRE, AMANCO</v>
      </c>
      <c r="D803" s="41">
        <v>31</v>
      </c>
      <c r="E803" s="42">
        <f>D803*('Itens de Contrato'!F803+'Itens de Contrato'!G803)</f>
        <v>1730.2652095048782</v>
      </c>
      <c r="F803" s="44">
        <f t="shared" si="24"/>
        <v>31</v>
      </c>
      <c r="G803" s="44">
        <f>SUM('Medição 01'!G803,'Medição 02'!G803,'Medição 03'!G803,'Medição 04'!G803,'Medição 05'!G803,'Medição 06'!G803,'Medição 07'!G803,'Medição 08'!G803,'Medição 09'!G803,'Medição 10'!G803,'Medição 11'!G803,'Medição 12'!G803)</f>
        <v>0</v>
      </c>
      <c r="H803" s="46">
        <f t="shared" si="25"/>
        <v>0</v>
      </c>
      <c r="I803" s="45">
        <f>G803*('Itens de Contrato'!F803+'Itens de Contrato'!G803)</f>
        <v>0</v>
      </c>
    </row>
    <row r="804" spans="1:9" x14ac:dyDescent="0.25">
      <c r="A804" s="22" t="str">
        <f>'Itens de Contrato'!A804</f>
        <v>Istalações Incêndio - Gás de Cozinha - GLP</v>
      </c>
      <c r="B804" s="22" t="str">
        <f>'Itens de Contrato'!B804</f>
        <v>6.6.17</v>
      </c>
      <c r="C804" s="68" t="str">
        <f>VLOOKUP(B804,'Itens de Contrato'!B$5:J$873,2,0)</f>
        <v>TERMINAL DE VENTILAÇÃO PVC ESGOTO Ф 75mm, FAB. TIGRE, AMANCO</v>
      </c>
      <c r="D804" s="41">
        <v>2</v>
      </c>
      <c r="E804" s="42">
        <f>D804*('Itens de Contrato'!F804+'Itens de Contrato'!G804)</f>
        <v>70.252337084710902</v>
      </c>
      <c r="F804" s="44">
        <f t="shared" si="24"/>
        <v>2</v>
      </c>
      <c r="G804" s="44">
        <f>SUM('Medição 01'!G804,'Medição 02'!G804,'Medição 03'!G804,'Medição 04'!G804,'Medição 05'!G804,'Medição 06'!G804,'Medição 07'!G804,'Medição 08'!G804,'Medição 09'!G804,'Medição 10'!G804,'Medição 11'!G804,'Medição 12'!G804)</f>
        <v>0</v>
      </c>
      <c r="H804" s="46">
        <f t="shared" si="25"/>
        <v>0</v>
      </c>
      <c r="I804" s="45">
        <f>G804*('Itens de Contrato'!F804+'Itens de Contrato'!G804)</f>
        <v>0</v>
      </c>
    </row>
    <row r="805" spans="1:9" x14ac:dyDescent="0.25">
      <c r="A805" s="22" t="str">
        <f>'Itens de Contrato'!A805</f>
        <v>Istalações Incêndio - Gás de Cozinha - GLP</v>
      </c>
      <c r="B805" s="22" t="str">
        <f>'Itens de Contrato'!B805</f>
        <v>6.6.18</v>
      </c>
      <c r="C805" s="68" t="str">
        <f>VLOOKUP(B805,'Itens de Contrato'!B$5:J$873,2,0)</f>
        <v>PLUG EM PVC ROSCAVÉL Ф 1/2", FAB. TIGRE, AMANCO</v>
      </c>
      <c r="D805" s="41">
        <v>80</v>
      </c>
      <c r="E805" s="42">
        <f>D805*('Itens de Contrato'!F805+'Itens de Contrato'!G805)</f>
        <v>167.66667561983502</v>
      </c>
      <c r="F805" s="44">
        <f t="shared" si="24"/>
        <v>80</v>
      </c>
      <c r="G805" s="44">
        <f>SUM('Medição 01'!G805,'Medição 02'!G805,'Medição 03'!G805,'Medição 04'!G805,'Medição 05'!G805,'Medição 06'!G805,'Medição 07'!G805,'Medição 08'!G805,'Medição 09'!G805,'Medição 10'!G805,'Medição 11'!G805,'Medição 12'!G805)</f>
        <v>0</v>
      </c>
      <c r="H805" s="46">
        <f t="shared" si="25"/>
        <v>0</v>
      </c>
      <c r="I805" s="45">
        <f>G805*('Itens de Contrato'!F805+'Itens de Contrato'!G805)</f>
        <v>0</v>
      </c>
    </row>
    <row r="806" spans="1:9" x14ac:dyDescent="0.25">
      <c r="A806" s="22" t="str">
        <f>'Itens de Contrato'!A806</f>
        <v>Istalações Incêndio - Gás de Cozinha - GLP</v>
      </c>
      <c r="B806" s="22" t="str">
        <f>'Itens de Contrato'!B806</f>
        <v>6.6.19</v>
      </c>
      <c r="C806" s="68" t="str">
        <f>VLOOKUP(B806,'Itens de Contrato'!B$5:J$873,2,0)</f>
        <v>VALVULA ESFERA LATÃO/INOX, TRIPARTIDA Ф 1.1/4", FAB. COMAP, MIPEL</v>
      </c>
      <c r="D806" s="41">
        <v>1</v>
      </c>
      <c r="E806" s="42">
        <f>D806*('Itens de Contrato'!F806+'Itens de Contrato'!G806)</f>
        <v>497.4111376721774</v>
      </c>
      <c r="F806" s="44">
        <f t="shared" si="24"/>
        <v>1</v>
      </c>
      <c r="G806" s="44">
        <f>SUM('Medição 01'!G806,'Medição 02'!G806,'Medição 03'!G806,'Medição 04'!G806,'Medição 05'!G806,'Medição 06'!G806,'Medição 07'!G806,'Medição 08'!G806,'Medição 09'!G806,'Medição 10'!G806,'Medição 11'!G806,'Medição 12'!G806)</f>
        <v>0</v>
      </c>
      <c r="H806" s="46">
        <f t="shared" si="25"/>
        <v>0</v>
      </c>
      <c r="I806" s="45">
        <f>G806*('Itens de Contrato'!F806+'Itens de Contrato'!G806)</f>
        <v>0</v>
      </c>
    </row>
    <row r="807" spans="1:9" ht="26.4" customHeight="1" x14ac:dyDescent="0.25">
      <c r="A807" s="22" t="str">
        <f>'Itens de Contrato'!A807</f>
        <v>Istalações Incêndio - Gás de Cozinha - GLP</v>
      </c>
      <c r="B807" s="22" t="str">
        <f>'Itens de Contrato'!B807</f>
        <v>6.6.20</v>
      </c>
      <c r="C807" s="68" t="str">
        <f>VLOOKUP(B807,'Itens de Contrato'!B$5:J$873,2,0)</f>
        <v xml:space="preserve">CAIXA MEDIÇÃO EMBUTIR EM CHAPA DE AÇO #20BWG, DIM. 30x60x17cm P/01 MEDIDOR, FAB. TECNELSA, CARMEHIL </v>
      </c>
      <c r="D807" s="41">
        <v>2</v>
      </c>
      <c r="E807" s="42">
        <f>D807*('Itens de Contrato'!F807+'Itens de Contrato'!G807)</f>
        <v>1574.6695285296178</v>
      </c>
      <c r="F807" s="44">
        <f t="shared" si="24"/>
        <v>2</v>
      </c>
      <c r="G807" s="44">
        <f>SUM('Medição 01'!G807,'Medição 02'!G807,'Medição 03'!G807,'Medição 04'!G807,'Medição 05'!G807,'Medição 06'!G807,'Medição 07'!G807,'Medição 08'!G807,'Medição 09'!G807,'Medição 10'!G807,'Medição 11'!G807,'Medição 12'!G807)</f>
        <v>0</v>
      </c>
      <c r="H807" s="46">
        <f t="shared" si="25"/>
        <v>0</v>
      </c>
      <c r="I807" s="45">
        <f>G807*('Itens de Contrato'!F807+'Itens de Contrato'!G807)</f>
        <v>0</v>
      </c>
    </row>
    <row r="808" spans="1:9" ht="26.4" customHeight="1" x14ac:dyDescent="0.25">
      <c r="A808" s="22" t="str">
        <f>'Itens de Contrato'!A808</f>
        <v>Istalações Incêndio - Gás de Cozinha - GLP</v>
      </c>
      <c r="B808" s="22" t="str">
        <f>'Itens de Contrato'!B808</f>
        <v>6.6.21</v>
      </c>
      <c r="C808" s="68" t="str">
        <f>VLOOKUP(B808,'Itens de Contrato'!B$5:J$873,2,0)</f>
        <v xml:space="preserve">CAIXA MEDIÇÃO SOBREPOR EM CHAPA METÁLICA #20BWG, DIM. 120x60x17cm PARA 02 MEDIDOR, FAB. TECNELSA, CARMEHIL </v>
      </c>
      <c r="D808" s="41">
        <v>13</v>
      </c>
      <c r="E808" s="42">
        <f>D808*('Itens de Contrato'!F808+'Itens de Contrato'!G808)</f>
        <v>20470.703870885027</v>
      </c>
      <c r="F808" s="44">
        <f t="shared" si="24"/>
        <v>13</v>
      </c>
      <c r="G808" s="44">
        <f>SUM('Medição 01'!G808,'Medição 02'!G808,'Medição 03'!G808,'Medição 04'!G808,'Medição 05'!G808,'Medição 06'!G808,'Medição 07'!G808,'Medição 08'!G808,'Medição 09'!G808,'Medição 10'!G808,'Medição 11'!G808,'Medição 12'!G808)</f>
        <v>0</v>
      </c>
      <c r="H808" s="46">
        <f t="shared" si="25"/>
        <v>0</v>
      </c>
      <c r="I808" s="45">
        <f>G808*('Itens de Contrato'!F808+'Itens de Contrato'!G808)</f>
        <v>0</v>
      </c>
    </row>
    <row r="809" spans="1:9" x14ac:dyDescent="0.25">
      <c r="A809" s="22" t="str">
        <f>'Itens de Contrato'!A809</f>
        <v>Istalações Incêndio - Gás de Cozinha - GLP</v>
      </c>
      <c r="B809" s="22" t="str">
        <f>'Itens de Contrato'!B809</f>
        <v>6.6.22</v>
      </c>
      <c r="C809" s="68" t="str">
        <f>VLOOKUP(B809,'Itens de Contrato'!B$5:J$873,2,0)</f>
        <v>ALICATE PRENSAR COM MATRIZES DN 16 a 32mm, FAB. TIGRE, AMANCO</v>
      </c>
      <c r="D809" s="41">
        <v>1</v>
      </c>
      <c r="E809" s="42">
        <f>D809*('Itens de Contrato'!F809+'Itens de Contrato'!G809)</f>
        <v>3847.9502054752143</v>
      </c>
      <c r="F809" s="44">
        <f t="shared" si="24"/>
        <v>1</v>
      </c>
      <c r="G809" s="44">
        <f>SUM('Medição 01'!G809,'Medição 02'!G809,'Medição 03'!G809,'Medição 04'!G809,'Medição 05'!G809,'Medição 06'!G809,'Medição 07'!G809,'Medição 08'!G809,'Medição 09'!G809,'Medição 10'!G809,'Medição 11'!G809,'Medição 12'!G809)</f>
        <v>0</v>
      </c>
      <c r="H809" s="46">
        <f t="shared" si="25"/>
        <v>0</v>
      </c>
      <c r="I809" s="45">
        <f>G809*('Itens de Contrato'!F809+'Itens de Contrato'!G809)</f>
        <v>0</v>
      </c>
    </row>
    <row r="810" spans="1:9" x14ac:dyDescent="0.25">
      <c r="A810" s="22" t="str">
        <f>'Itens de Contrato'!A810</f>
        <v>Istalações Incêndio - Gás de Cozinha - GLP</v>
      </c>
      <c r="B810" s="22" t="str">
        <f>'Itens de Contrato'!B810</f>
        <v>6.6.23</v>
      </c>
      <c r="C810" s="68" t="str">
        <f>VLOOKUP(B810,'Itens de Contrato'!B$5:J$873,2,0)</f>
        <v>DUTO FLEXÍVEL DE EXAUSTÃO AQUECEDOR DE PASSAGEM, FAB. DISTAK</v>
      </c>
      <c r="D810" s="41">
        <v>26</v>
      </c>
      <c r="E810" s="42">
        <f>D810*('Itens de Contrato'!F810+'Itens de Contrato'!G810)</f>
        <v>6233.846999545468</v>
      </c>
      <c r="F810" s="44">
        <f t="shared" si="24"/>
        <v>26</v>
      </c>
      <c r="G810" s="44">
        <f>SUM('Medição 01'!G810,'Medição 02'!G810,'Medição 03'!G810,'Medição 04'!G810,'Medição 05'!G810,'Medição 06'!G810,'Medição 07'!G810,'Medição 08'!G810,'Medição 09'!G810,'Medição 10'!G810,'Medição 11'!G810,'Medição 12'!G810)</f>
        <v>0</v>
      </c>
      <c r="H810" s="46">
        <f t="shared" si="25"/>
        <v>0</v>
      </c>
      <c r="I810" s="45">
        <f>G810*('Itens de Contrato'!F810+'Itens de Contrato'!G810)</f>
        <v>0</v>
      </c>
    </row>
    <row r="811" spans="1:9" x14ac:dyDescent="0.25">
      <c r="A811" s="22" t="str">
        <f>'Itens de Contrato'!A811</f>
        <v>Istalações Incêndio - Gás de Cozinha - GLP</v>
      </c>
      <c r="B811" s="22" t="str">
        <f>'Itens de Contrato'!B811</f>
        <v>6.6.24</v>
      </c>
      <c r="C811" s="68" t="str">
        <f>VLOOKUP(B811,'Itens de Contrato'!B$5:J$873,2,0)</f>
        <v>CHAMINÉ SAÍDA DE AR QUENTE DO AQUECEDOR, FAB. DISTAK</v>
      </c>
      <c r="D811" s="41">
        <v>13</v>
      </c>
      <c r="E811" s="42">
        <f>D811*('Itens de Contrato'!F811+'Itens de Contrato'!G811)</f>
        <v>1278.7378460606092</v>
      </c>
      <c r="F811" s="44">
        <f t="shared" si="24"/>
        <v>13</v>
      </c>
      <c r="G811" s="44">
        <f>SUM('Medição 01'!G811,'Medição 02'!G811,'Medição 03'!G811,'Medição 04'!G811,'Medição 05'!G811,'Medição 06'!G811,'Medição 07'!G811,'Medição 08'!G811,'Medição 09'!G811,'Medição 10'!G811,'Medição 11'!G811,'Medição 12'!G811)</f>
        <v>0</v>
      </c>
      <c r="H811" s="46">
        <f t="shared" si="25"/>
        <v>0</v>
      </c>
      <c r="I811" s="45">
        <f>G811*('Itens de Contrato'!F811+'Itens de Contrato'!G811)</f>
        <v>0</v>
      </c>
    </row>
    <row r="812" spans="1:9" ht="26.4" customHeight="1" x14ac:dyDescent="0.25">
      <c r="A812" s="22" t="str">
        <f>'Itens de Contrato'!A812</f>
        <v>Istalações Incêndio - Sistema de Detecção e Alarme - SDAI</v>
      </c>
      <c r="B812" s="22" t="str">
        <f>'Itens de Contrato'!B812</f>
        <v>6.7.1</v>
      </c>
      <c r="C812" s="68" t="str">
        <f>VLOOKUP(B812,'Itens de Contrato'!B$5:J$873,2,0)</f>
        <v>ELETRODUTO EM AÇO-CARBONO (PZ), CLASSE LEVE, NBR-13057(L), C/LUVA Ф 3/4" x 0,60 X 3,0m, FAB.ELECON</v>
      </c>
      <c r="D812" s="41">
        <v>165</v>
      </c>
      <c r="E812" s="42">
        <f>D812*('Itens de Contrato'!F812+'Itens de Contrato'!G812)</f>
        <v>15690.666671193212</v>
      </c>
      <c r="F812" s="44">
        <f t="shared" si="24"/>
        <v>165</v>
      </c>
      <c r="G812" s="44">
        <f>SUM('Medição 01'!G812,'Medição 02'!G812,'Medição 03'!G812,'Medição 04'!G812,'Medição 05'!G812,'Medição 06'!G812,'Medição 07'!G812,'Medição 08'!G812,'Medição 09'!G812,'Medição 10'!G812,'Medição 11'!G812,'Medição 12'!G812)</f>
        <v>0</v>
      </c>
      <c r="H812" s="46">
        <f t="shared" si="25"/>
        <v>0</v>
      </c>
      <c r="I812" s="45">
        <f>G812*('Itens de Contrato'!F812+'Itens de Contrato'!G812)</f>
        <v>0</v>
      </c>
    </row>
    <row r="813" spans="1:9" ht="26.4" customHeight="1" x14ac:dyDescent="0.25">
      <c r="A813" s="22" t="str">
        <f>'Itens de Contrato'!A813</f>
        <v>Istalações Incêndio - Sistema de Detecção e Alarme - SDAI</v>
      </c>
      <c r="B813" s="22" t="str">
        <f>'Itens de Contrato'!B813</f>
        <v>6.7.2</v>
      </c>
      <c r="C813" s="68" t="str">
        <f>VLOOKUP(B813,'Itens de Contrato'!B$5:J$873,2,0)</f>
        <v>ELETRODUTO EM AÇO-CARBONO (PZ), CLASSE LEVE, NBR-13057(L), C/LUVA Ф 1" x 0,60 X 3,0m, FAB.ELECON</v>
      </c>
      <c r="D813" s="41">
        <v>38</v>
      </c>
      <c r="E813" s="42">
        <f>D813*('Itens de Contrato'!F813+'Itens de Contrato'!G813)</f>
        <v>4762.5719209814151</v>
      </c>
      <c r="F813" s="44">
        <f t="shared" si="24"/>
        <v>38</v>
      </c>
      <c r="G813" s="44">
        <f>SUM('Medição 01'!G813,'Medição 02'!G813,'Medição 03'!G813,'Medição 04'!G813,'Medição 05'!G813,'Medição 06'!G813,'Medição 07'!G813,'Medição 08'!G813,'Medição 09'!G813,'Medição 10'!G813,'Medição 11'!G813,'Medição 12'!G813)</f>
        <v>0</v>
      </c>
      <c r="H813" s="46">
        <f t="shared" si="25"/>
        <v>0</v>
      </c>
      <c r="I813" s="45">
        <f>G813*('Itens de Contrato'!F813+'Itens de Contrato'!G813)</f>
        <v>0</v>
      </c>
    </row>
    <row r="814" spans="1:9" x14ac:dyDescent="0.25">
      <c r="A814" s="22" t="str">
        <f>'Itens de Contrato'!A814</f>
        <v>Istalações Incêndio - Sistema de Detecção e Alarme - SDAI</v>
      </c>
      <c r="B814" s="22" t="str">
        <f>'Itens de Contrato'!B814</f>
        <v>6.7.3</v>
      </c>
      <c r="C814" s="68" t="str">
        <f>VLOOKUP(B814,'Itens de Contrato'!B$5:J$873,2,0)</f>
        <v>ARAME GALVANIZADO BITOLA 16BWG - GERDAU</v>
      </c>
      <c r="D814" s="41">
        <v>4</v>
      </c>
      <c r="E814" s="42">
        <f>D814*('Itens de Contrato'!F814+'Itens de Contrato'!G814)</f>
        <v>289.5044599035819</v>
      </c>
      <c r="F814" s="44">
        <f t="shared" si="24"/>
        <v>4</v>
      </c>
      <c r="G814" s="44">
        <f>SUM('Medição 01'!G814,'Medição 02'!G814,'Medição 03'!G814,'Medição 04'!G814,'Medição 05'!G814,'Medição 06'!G814,'Medição 07'!G814,'Medição 08'!G814,'Medição 09'!G814,'Medição 10'!G814,'Medição 11'!G814,'Medição 12'!G814)</f>
        <v>0</v>
      </c>
      <c r="H814" s="46">
        <f t="shared" si="25"/>
        <v>0</v>
      </c>
      <c r="I814" s="45">
        <f>G814*('Itens de Contrato'!F814+'Itens de Contrato'!G814)</f>
        <v>0</v>
      </c>
    </row>
    <row r="815" spans="1:9" x14ac:dyDescent="0.25">
      <c r="A815" s="22" t="str">
        <f>'Itens de Contrato'!A815</f>
        <v>Istalações Incêndio - Sistema de Detecção e Alarme - SDAI</v>
      </c>
      <c r="B815" s="22" t="str">
        <f>'Itens de Contrato'!B815</f>
        <v>6.7.4</v>
      </c>
      <c r="C815" s="68" t="str">
        <f>VLOOKUP(B815,'Itens de Contrato'!B$5:J$873,2,0)</f>
        <v>BUCHA E ARRUELA EM LIGA DE ALUMINIO SILÍCIO Ф 3/4", FAB. WETZEL, TRAMONTINA</v>
      </c>
      <c r="D815" s="41">
        <v>55</v>
      </c>
      <c r="E815" s="42">
        <f>D815*('Itens de Contrato'!F815+'Itens de Contrato'!G815)</f>
        <v>335.05390678030375</v>
      </c>
      <c r="F815" s="44">
        <f t="shared" si="24"/>
        <v>55</v>
      </c>
      <c r="G815" s="44">
        <f>SUM('Medição 01'!G815,'Medição 02'!G815,'Medição 03'!G815,'Medição 04'!G815,'Medição 05'!G815,'Medição 06'!G815,'Medição 07'!G815,'Medição 08'!G815,'Medição 09'!G815,'Medição 10'!G815,'Medição 11'!G815,'Medição 12'!G815)</f>
        <v>0</v>
      </c>
      <c r="H815" s="46">
        <f t="shared" si="25"/>
        <v>0</v>
      </c>
      <c r="I815" s="45">
        <f>G815*('Itens de Contrato'!F815+'Itens de Contrato'!G815)</f>
        <v>0</v>
      </c>
    </row>
    <row r="816" spans="1:9" x14ac:dyDescent="0.25">
      <c r="A816" s="22" t="str">
        <f>'Itens de Contrato'!A816</f>
        <v>Istalações Incêndio - Sistema de Detecção e Alarme - SDAI</v>
      </c>
      <c r="B816" s="22" t="str">
        <f>'Itens de Contrato'!B816</f>
        <v>6.7.5</v>
      </c>
      <c r="C816" s="68" t="str">
        <f>VLOOKUP(B816,'Itens de Contrato'!B$5:J$873,2,0)</f>
        <v>BUCHA E ARRUELA EM LIGA DE ALUMINIO SILÍCIO Ф 1", FAB. WETZEL, TRAMONTINA</v>
      </c>
      <c r="D816" s="41">
        <v>34</v>
      </c>
      <c r="E816" s="42">
        <f>D816*('Itens de Contrato'!F816+'Itens de Contrato'!G816)</f>
        <v>278.38257042079942</v>
      </c>
      <c r="F816" s="44">
        <f t="shared" si="24"/>
        <v>34</v>
      </c>
      <c r="G816" s="44">
        <f>SUM('Medição 01'!G816,'Medição 02'!G816,'Medição 03'!G816,'Medição 04'!G816,'Medição 05'!G816,'Medição 06'!G816,'Medição 07'!G816,'Medição 08'!G816,'Medição 09'!G816,'Medição 10'!G816,'Medição 11'!G816,'Medição 12'!G816)</f>
        <v>0</v>
      </c>
      <c r="H816" s="46">
        <f t="shared" si="25"/>
        <v>0</v>
      </c>
      <c r="I816" s="45">
        <f>G816*('Itens de Contrato'!F816+'Itens de Contrato'!G816)</f>
        <v>0</v>
      </c>
    </row>
    <row r="817" spans="1:9" ht="26.4" customHeight="1" x14ac:dyDescent="0.25">
      <c r="A817" s="22" t="str">
        <f>'Itens de Contrato'!A817</f>
        <v>Istalações Incêndio - Sistema de Detecção e Alarme - SDAI</v>
      </c>
      <c r="B817" s="22" t="str">
        <f>'Itens de Contrato'!B817</f>
        <v>6.7.6</v>
      </c>
      <c r="C817" s="68" t="str">
        <f>VLOOKUP(B817,'Itens de Contrato'!B$5:J$873,2,0)</f>
        <v>ABRAÇADEIRA AÇO GALVANIZADO, TIPO "D" C/CUNHA Ф 3/4", Ref. MAX.AA.TDC, FAB. MAXTIL, CEMAR</v>
      </c>
      <c r="D817" s="41">
        <v>246</v>
      </c>
      <c r="E817" s="42">
        <f>D817*('Itens de Contrato'!F817+'Itens de Contrato'!G817)</f>
        <v>570.56969713429851</v>
      </c>
      <c r="F817" s="44">
        <f t="shared" si="24"/>
        <v>246</v>
      </c>
      <c r="G817" s="44">
        <f>SUM('Medição 01'!G817,'Medição 02'!G817,'Medição 03'!G817,'Medição 04'!G817,'Medição 05'!G817,'Medição 06'!G817,'Medição 07'!G817,'Medição 08'!G817,'Medição 09'!G817,'Medição 10'!G817,'Medição 11'!G817,'Medição 12'!G817)</f>
        <v>0</v>
      </c>
      <c r="H817" s="46">
        <f t="shared" si="25"/>
        <v>0</v>
      </c>
      <c r="I817" s="45">
        <f>G817*('Itens de Contrato'!F817+'Itens de Contrato'!G817)</f>
        <v>0</v>
      </c>
    </row>
    <row r="818" spans="1:9" ht="26.4" customHeight="1" x14ac:dyDescent="0.25">
      <c r="A818" s="22" t="str">
        <f>'Itens de Contrato'!A818</f>
        <v>Istalações Incêndio - Sistema de Detecção e Alarme - SDAI</v>
      </c>
      <c r="B818" s="22" t="str">
        <f>'Itens de Contrato'!B818</f>
        <v>6.7.7</v>
      </c>
      <c r="C818" s="68" t="str">
        <f>VLOOKUP(B818,'Itens de Contrato'!B$5:J$873,2,0)</f>
        <v>ABRAÇADEIRA AÇO GALVANIZADO, TIPO "D" C/CUNHA Ф 1", Ref. MAX.AA.TDC, FAB. MAXTIL, CEMAR</v>
      </c>
      <c r="D818" s="41">
        <v>33</v>
      </c>
      <c r="E818" s="42">
        <f>D818*('Itens de Contrato'!F818+'Itens de Contrato'!G818)</f>
        <v>96.827505170454771</v>
      </c>
      <c r="F818" s="44">
        <f t="shared" si="24"/>
        <v>33</v>
      </c>
      <c r="G818" s="44">
        <f>SUM('Medição 01'!G818,'Medição 02'!G818,'Medição 03'!G818,'Medição 04'!G818,'Medição 05'!G818,'Medição 06'!G818,'Medição 07'!G818,'Medição 08'!G818,'Medição 09'!G818,'Medição 10'!G818,'Medição 11'!G818,'Medição 12'!G818)</f>
        <v>0</v>
      </c>
      <c r="H818" s="46">
        <f t="shared" si="25"/>
        <v>0</v>
      </c>
      <c r="I818" s="45">
        <f>G818*('Itens de Contrato'!F818+'Itens de Contrato'!G818)</f>
        <v>0</v>
      </c>
    </row>
    <row r="819" spans="1:9" x14ac:dyDescent="0.25">
      <c r="A819" s="22" t="str">
        <f>'Itens de Contrato'!A819</f>
        <v>Istalações Incêndio - Sistema de Detecção e Alarme - SDAI</v>
      </c>
      <c r="B819" s="22" t="str">
        <f>'Itens de Contrato'!B819</f>
        <v>6.7.8</v>
      </c>
      <c r="C819" s="68" t="str">
        <f>VLOOKUP(B819,'Itens de Contrato'!B$5:J$873,2,0)</f>
        <v>TIRO (PINO / FINCA-PINO) 30x20mm Ф 1/4" FAB.WALSYWA, HILT</v>
      </c>
      <c r="D819" s="41">
        <v>279</v>
      </c>
      <c r="E819" s="42">
        <f>D819*('Itens de Contrato'!F819+'Itens de Contrato'!G819)</f>
        <v>1169.4750624483493</v>
      </c>
      <c r="F819" s="44">
        <f t="shared" si="24"/>
        <v>279</v>
      </c>
      <c r="G819" s="44">
        <f>SUM('Medição 01'!G819,'Medição 02'!G819,'Medição 03'!G819,'Medição 04'!G819,'Medição 05'!G819,'Medição 06'!G819,'Medição 07'!G819,'Medição 08'!G819,'Medição 09'!G819,'Medição 10'!G819,'Medição 11'!G819,'Medição 12'!G819)</f>
        <v>0</v>
      </c>
      <c r="H819" s="46">
        <f t="shared" si="25"/>
        <v>0</v>
      </c>
      <c r="I819" s="45">
        <f>G819*('Itens de Contrato'!F819+'Itens de Contrato'!G819)</f>
        <v>0</v>
      </c>
    </row>
    <row r="820" spans="1:9" x14ac:dyDescent="0.25">
      <c r="A820" s="22" t="str">
        <f>'Itens de Contrato'!A820</f>
        <v>Istalações Incêndio - Sistema de Detecção e Alarme - SDAI</v>
      </c>
      <c r="B820" s="22" t="str">
        <f>'Itens de Contrato'!B820</f>
        <v>6.7.9</v>
      </c>
      <c r="C820" s="68" t="str">
        <f>VLOOKUP(B820,'Itens de Contrato'!B$5:J$873,2,0)</f>
        <v>PORCA SEXTAVADA Ref.AF.PS E ARRUELA LISA Ref.AF.AL Ф 1/4", FAB. MAXTIL,CARMEHIL</v>
      </c>
      <c r="D820" s="41">
        <v>33</v>
      </c>
      <c r="E820" s="42">
        <f>D820*('Itens de Contrato'!F820+'Itens de Contrato'!G820)</f>
        <v>12.910334022727302</v>
      </c>
      <c r="F820" s="44">
        <f t="shared" si="24"/>
        <v>33</v>
      </c>
      <c r="G820" s="44">
        <f>SUM('Medição 01'!G820,'Medição 02'!G820,'Medição 03'!G820,'Medição 04'!G820,'Medição 05'!G820,'Medição 06'!G820,'Medição 07'!G820,'Medição 08'!G820,'Medição 09'!G820,'Medição 10'!G820,'Medição 11'!G820,'Medição 12'!G820)</f>
        <v>0</v>
      </c>
      <c r="H820" s="46">
        <f t="shared" si="25"/>
        <v>0</v>
      </c>
      <c r="I820" s="45">
        <f>G820*('Itens de Contrato'!F820+'Itens de Contrato'!G820)</f>
        <v>0</v>
      </c>
    </row>
    <row r="821" spans="1:9" x14ac:dyDescent="0.25">
      <c r="A821" s="22" t="str">
        <f>'Itens de Contrato'!A821</f>
        <v>Istalações Incêndio - Sistema de Detecção e Alarme - SDAI</v>
      </c>
      <c r="B821" s="22" t="str">
        <f>'Itens de Contrato'!B821</f>
        <v>6.7.10</v>
      </c>
      <c r="C821" s="68" t="str">
        <f>VLOOKUP(B821,'Itens de Contrato'!B$5:J$873,2,0)</f>
        <v>CAIXA DE ESTAMPADA RETANGULAR 4"x2" (CHAPA AÇO), FAB.TRAMONTINA</v>
      </c>
      <c r="D821" s="41">
        <v>36</v>
      </c>
      <c r="E821" s="42">
        <f>D821*('Itens de Contrato'!F821+'Itens de Contrato'!G821)</f>
        <v>457.73002444214967</v>
      </c>
      <c r="F821" s="44">
        <f t="shared" si="24"/>
        <v>36</v>
      </c>
      <c r="G821" s="44">
        <f>SUM('Medição 01'!G821,'Medição 02'!G821,'Medição 03'!G821,'Medição 04'!G821,'Medição 05'!G821,'Medição 06'!G821,'Medição 07'!G821,'Medição 08'!G821,'Medição 09'!G821,'Medição 10'!G821,'Medição 11'!G821,'Medição 12'!G821)</f>
        <v>0</v>
      </c>
      <c r="H821" s="46">
        <f t="shared" si="25"/>
        <v>0</v>
      </c>
      <c r="I821" s="45">
        <f>G821*('Itens de Contrato'!F821+'Itens de Contrato'!G821)</f>
        <v>0</v>
      </c>
    </row>
    <row r="822" spans="1:9" ht="26.4" customHeight="1" x14ac:dyDescent="0.25">
      <c r="A822" s="22" t="str">
        <f>'Itens de Contrato'!A822</f>
        <v>Istalações Incêndio - Sistema de Detecção e Alarme - SDAI</v>
      </c>
      <c r="B822" s="22" t="str">
        <f>'Itens de Contrato'!B822</f>
        <v>6.7.11</v>
      </c>
      <c r="C822" s="68" t="str">
        <f>VLOOKUP(B822,'Itens de Contrato'!B$5:J$873,2,0)</f>
        <v>CAIXA DE PASSAGEM METÁLICA, EMBUTIR CH.#22, C/TAMPA PARAFUSADA, 200 X 200 X 100mm, FAB. TECNELSA, CARMEHIL</v>
      </c>
      <c r="D822" s="41">
        <v>17</v>
      </c>
      <c r="E822" s="42">
        <f>D822*('Itens de Contrato'!F822+'Itens de Contrato'!G822)</f>
        <v>2107.8216125547569</v>
      </c>
      <c r="F822" s="44">
        <f t="shared" si="24"/>
        <v>17</v>
      </c>
      <c r="G822" s="44">
        <f>SUM('Medição 01'!G822,'Medição 02'!G822,'Medição 03'!G822,'Medição 04'!G822,'Medição 05'!G822,'Medição 06'!G822,'Medição 07'!G822,'Medição 08'!G822,'Medição 09'!G822,'Medição 10'!G822,'Medição 11'!G822,'Medição 12'!G822)</f>
        <v>0</v>
      </c>
      <c r="H822" s="46">
        <f t="shared" si="25"/>
        <v>0</v>
      </c>
      <c r="I822" s="45">
        <f>G822*('Itens de Contrato'!F822+'Itens de Contrato'!G822)</f>
        <v>0</v>
      </c>
    </row>
    <row r="823" spans="1:9" ht="26.4" customHeight="1" x14ac:dyDescent="0.25">
      <c r="A823" s="22" t="str">
        <f>'Itens de Contrato'!A823</f>
        <v>Istalações Incêndio - Sistema de Detecção e Alarme - SDAI</v>
      </c>
      <c r="B823" s="22" t="str">
        <f>'Itens de Contrato'!B823</f>
        <v>6.7.12</v>
      </c>
      <c r="C823" s="68" t="str">
        <f>VLOOKUP(B823,'Itens de Contrato'!B$5:J$873,2,0)</f>
        <v xml:space="preserve">CONDULETE MÚLTIPLO EM LIGA DE ALUMÍNIO, PARAF. AÇO ZINCADO, TAMPA E JUNTA DE VEDAÇÃO, ROSCA Ф 3/4", FAB. WETZEL     </v>
      </c>
      <c r="D823" s="41">
        <v>193</v>
      </c>
      <c r="E823" s="42">
        <f>D823*('Itens de Contrato'!F823+'Itens de Contrato'!G823)</f>
        <v>7523.6229017510486</v>
      </c>
      <c r="F823" s="44">
        <f t="shared" si="24"/>
        <v>193</v>
      </c>
      <c r="G823" s="44">
        <f>SUM('Medição 01'!G823,'Medição 02'!G823,'Medição 03'!G823,'Medição 04'!G823,'Medição 05'!G823,'Medição 06'!G823,'Medição 07'!G823,'Medição 08'!G823,'Medição 09'!G823,'Medição 10'!G823,'Medição 11'!G823,'Medição 12'!G823)</f>
        <v>0</v>
      </c>
      <c r="H823" s="46">
        <f t="shared" si="25"/>
        <v>0</v>
      </c>
      <c r="I823" s="45">
        <f>G823*('Itens de Contrato'!F823+'Itens de Contrato'!G823)</f>
        <v>0</v>
      </c>
    </row>
    <row r="824" spans="1:9" ht="26.4" customHeight="1" x14ac:dyDescent="0.25">
      <c r="A824" s="22" t="str">
        <f>'Itens de Contrato'!A824</f>
        <v>Istalações Incêndio - Sistema de Detecção e Alarme - SDAI</v>
      </c>
      <c r="B824" s="22" t="str">
        <f>'Itens de Contrato'!B824</f>
        <v>6.7.13</v>
      </c>
      <c r="C824" s="68" t="str">
        <f>VLOOKUP(B824,'Itens de Contrato'!B$5:J$873,2,0)</f>
        <v xml:space="preserve">CONECTOR EM ALUM.SILICIO P/CONDULETE MÚLTIPLO, PARAF. AÇO ZINCADO, ROSCA EXTERNA Ф 3/4", FAB. WETZEL     </v>
      </c>
      <c r="D824" s="41">
        <v>386</v>
      </c>
      <c r="E824" s="42">
        <f>D824*('Itens de Contrato'!F824+'Itens de Contrato'!G824)</f>
        <v>1262.0270673904984</v>
      </c>
      <c r="F824" s="44">
        <f t="shared" si="24"/>
        <v>386</v>
      </c>
      <c r="G824" s="44">
        <f>SUM('Medição 01'!G824,'Medição 02'!G824,'Medição 03'!G824,'Medição 04'!G824,'Medição 05'!G824,'Medição 06'!G824,'Medição 07'!G824,'Medição 08'!G824,'Medição 09'!G824,'Medição 10'!G824,'Medição 11'!G824,'Medição 12'!G824)</f>
        <v>0</v>
      </c>
      <c r="H824" s="46">
        <f t="shared" si="25"/>
        <v>0</v>
      </c>
      <c r="I824" s="45">
        <f>G824*('Itens de Contrato'!F824+'Itens de Contrato'!G824)</f>
        <v>0</v>
      </c>
    </row>
    <row r="825" spans="1:9" ht="26.4" customHeight="1" x14ac:dyDescent="0.25">
      <c r="A825" s="22" t="str">
        <f>'Itens de Contrato'!A825</f>
        <v>Istalações Incêndio - Sistema de Detecção e Alarme - SDAI</v>
      </c>
      <c r="B825" s="22" t="str">
        <f>'Itens de Contrato'!B825</f>
        <v>6.7.14</v>
      </c>
      <c r="C825" s="68" t="str">
        <f>VLOOKUP(B825,'Itens de Contrato'!B$5:J$873,2,0)</f>
        <v xml:space="preserve">CONDULETE MÚLTIPLO EM LIGA DE ALUMÍNIO, PARAF. AÇO ZINCADO, TAMPA E JUNTA DE VEDAÇÃO, ROSCA Ф 1", FAB. WETZEL     </v>
      </c>
      <c r="D825" s="41">
        <v>24</v>
      </c>
      <c r="E825" s="42">
        <f>D825*('Itens de Contrato'!F825+'Itens de Contrato'!G825)</f>
        <v>1143.4867277272751</v>
      </c>
      <c r="F825" s="44">
        <f t="shared" si="24"/>
        <v>24</v>
      </c>
      <c r="G825" s="44">
        <f>SUM('Medição 01'!G825,'Medição 02'!G825,'Medição 03'!G825,'Medição 04'!G825,'Medição 05'!G825,'Medição 06'!G825,'Medição 07'!G825,'Medição 08'!G825,'Medição 09'!G825,'Medição 10'!G825,'Medição 11'!G825,'Medição 12'!G825)</f>
        <v>0</v>
      </c>
      <c r="H825" s="46">
        <f t="shared" si="25"/>
        <v>0</v>
      </c>
      <c r="I825" s="45">
        <f>G825*('Itens de Contrato'!F825+'Itens de Contrato'!G825)</f>
        <v>0</v>
      </c>
    </row>
    <row r="826" spans="1:9" ht="26.4" customHeight="1" x14ac:dyDescent="0.25">
      <c r="A826" s="22" t="str">
        <f>'Itens de Contrato'!A826</f>
        <v>Istalações Incêndio - Sistema de Detecção e Alarme - SDAI</v>
      </c>
      <c r="B826" s="22" t="str">
        <f>'Itens de Contrato'!B826</f>
        <v>6.7.15</v>
      </c>
      <c r="C826" s="68" t="str">
        <f>VLOOKUP(B826,'Itens de Contrato'!B$5:J$873,2,0)</f>
        <v xml:space="preserve">CONECTOR EM ALUM.SILICIO P/CONDULETE MÚLTIPLO, PARAF. AÇO ZINCADO, ROSCA EXTERNA Ф 1", FAB. WETZEL     </v>
      </c>
      <c r="D826" s="41">
        <v>48</v>
      </c>
      <c r="E826" s="42">
        <f>D826*('Itens de Contrato'!F826+'Itens de Contrato'!G826)</f>
        <v>207.90667776859544</v>
      </c>
      <c r="F826" s="44">
        <f t="shared" si="24"/>
        <v>48</v>
      </c>
      <c r="G826" s="44">
        <f>SUM('Medição 01'!G826,'Medição 02'!G826,'Medição 03'!G826,'Medição 04'!G826,'Medição 05'!G826,'Medição 06'!G826,'Medição 07'!G826,'Medição 08'!G826,'Medição 09'!G826,'Medição 10'!G826,'Medição 11'!G826,'Medição 12'!G826)</f>
        <v>0</v>
      </c>
      <c r="H826" s="46">
        <f t="shared" si="25"/>
        <v>0</v>
      </c>
      <c r="I826" s="45">
        <f>G826*('Itens de Contrato'!F826+'Itens de Contrato'!G826)</f>
        <v>0</v>
      </c>
    </row>
    <row r="827" spans="1:9" ht="26.4" customHeight="1" x14ac:dyDescent="0.25">
      <c r="A827" s="22" t="str">
        <f>'Itens de Contrato'!A827</f>
        <v>Istalações Incêndio - Sistema de Detecção e Alarme - SDAI</v>
      </c>
      <c r="B827" s="22" t="str">
        <f>'Itens de Contrato'!B827</f>
        <v>6.7.16</v>
      </c>
      <c r="C827" s="68" t="str">
        <f>VLOOKUP(B827,'Itens de Contrato'!B$5:J$873,2,0)</f>
        <v>ACIONADOR MANUAL C/ INDICAÇÃO DE FUNCIONAMENTO TIPO QUEBRE VIDRO/APERTE BOTÃO, FAB. INTELBRAS</v>
      </c>
      <c r="D827" s="41">
        <v>18</v>
      </c>
      <c r="E827" s="42">
        <f>D827*('Itens de Contrato'!F827+'Itens de Contrato'!G827)</f>
        <v>7592.1566554106566</v>
      </c>
      <c r="F827" s="44">
        <f t="shared" si="24"/>
        <v>18</v>
      </c>
      <c r="G827" s="44">
        <f>SUM('Medição 01'!G827,'Medição 02'!G827,'Medição 03'!G827,'Medição 04'!G827,'Medição 05'!G827,'Medição 06'!G827,'Medição 07'!G827,'Medição 08'!G827,'Medição 09'!G827,'Medição 10'!G827,'Medição 11'!G827,'Medição 12'!G827)</f>
        <v>0</v>
      </c>
      <c r="H827" s="46">
        <f t="shared" si="25"/>
        <v>0</v>
      </c>
      <c r="I827" s="45">
        <f>G827*('Itens de Contrato'!F827+'Itens de Contrato'!G827)</f>
        <v>0</v>
      </c>
    </row>
    <row r="828" spans="1:9" x14ac:dyDescent="0.25">
      <c r="A828" s="22" t="str">
        <f>'Itens de Contrato'!A828</f>
        <v>Istalações Incêndio - Sistema de Detecção e Alarme - SDAI</v>
      </c>
      <c r="B828" s="22" t="str">
        <f>'Itens de Contrato'!B828</f>
        <v>6.7.17</v>
      </c>
      <c r="C828" s="68" t="str">
        <f>VLOOKUP(B828,'Itens de Contrato'!B$5:J$873,2,0)</f>
        <v>INDICADOR AUDIO VISUAL REF. 0530-220V FAB. INTELBRAS</v>
      </c>
      <c r="D828" s="41">
        <v>18</v>
      </c>
      <c r="E828" s="42">
        <f>D828*('Itens de Contrato'!F828+'Itens de Contrato'!G828)</f>
        <v>10845.938079158081</v>
      </c>
      <c r="F828" s="44">
        <f t="shared" si="24"/>
        <v>18</v>
      </c>
      <c r="G828" s="44">
        <f>SUM('Medição 01'!G828,'Medição 02'!G828,'Medição 03'!G828,'Medição 04'!G828,'Medição 05'!G828,'Medição 06'!G828,'Medição 07'!G828,'Medição 08'!G828,'Medição 09'!G828,'Medição 10'!G828,'Medição 11'!G828,'Medição 12'!G828)</f>
        <v>0</v>
      </c>
      <c r="H828" s="46">
        <f t="shared" si="25"/>
        <v>0</v>
      </c>
      <c r="I828" s="45">
        <f>G828*('Itens de Contrato'!F828+'Itens de Contrato'!G828)</f>
        <v>0</v>
      </c>
    </row>
    <row r="829" spans="1:9" x14ac:dyDescent="0.25">
      <c r="A829" s="22" t="str">
        <f>'Itens de Contrato'!A829</f>
        <v>Istalações Incêndio - Sistema de Detecção e Alarme - SDAI</v>
      </c>
      <c r="B829" s="22" t="str">
        <f>'Itens de Contrato'!B829</f>
        <v>6.7.18</v>
      </c>
      <c r="C829" s="68" t="str">
        <f>VLOOKUP(B829,'Itens de Contrato'!B$5:J$873,2,0)</f>
        <v xml:space="preserve">DETECTOR ÓPTICO DE FUMAÇA ANALÓGICO ENDEREÇÁVEL COM BASE, FAB. INTELBRAS </v>
      </c>
      <c r="D829" s="41">
        <v>87</v>
      </c>
      <c r="E829" s="42">
        <f>D829*('Itens de Contrato'!F829+'Itens de Contrato'!G829)</f>
        <v>77675.779147779089</v>
      </c>
      <c r="F829" s="44">
        <f t="shared" si="24"/>
        <v>87</v>
      </c>
      <c r="G829" s="44">
        <f>SUM('Medição 01'!G829,'Medição 02'!G829,'Medição 03'!G829,'Medição 04'!G829,'Medição 05'!G829,'Medição 06'!G829,'Medição 07'!G829,'Medição 08'!G829,'Medição 09'!G829,'Medição 10'!G829,'Medição 11'!G829,'Medição 12'!G829)</f>
        <v>0</v>
      </c>
      <c r="H829" s="46">
        <f t="shared" si="25"/>
        <v>0</v>
      </c>
      <c r="I829" s="45">
        <f>G829*('Itens de Contrato'!F829+'Itens de Contrato'!G829)</f>
        <v>0</v>
      </c>
    </row>
    <row r="830" spans="1:9" x14ac:dyDescent="0.25">
      <c r="A830" s="22" t="str">
        <f>'Itens de Contrato'!A830</f>
        <v>Istalações Incêndio - Sistema de Detecção e Alarme - SDAI</v>
      </c>
      <c r="B830" s="22" t="str">
        <f>'Itens de Contrato'!B830</f>
        <v>6.7.19</v>
      </c>
      <c r="C830" s="68" t="str">
        <f>VLOOKUP(B830,'Itens de Contrato'!B$5:J$873,2,0)</f>
        <v>RESISTOR FIM DE LINHA ANALÓGICO, FAB. INTELBRAS</v>
      </c>
      <c r="D830" s="41">
        <v>1</v>
      </c>
      <c r="E830" s="42">
        <f>D830*('Itens de Contrato'!F830+'Itens de Contrato'!G830)</f>
        <v>99.761671993801855</v>
      </c>
      <c r="F830" s="44">
        <f t="shared" si="24"/>
        <v>1</v>
      </c>
      <c r="G830" s="44">
        <f>SUM('Medição 01'!G830,'Medição 02'!G830,'Medição 03'!G830,'Medição 04'!G830,'Medição 05'!G830,'Medição 06'!G830,'Medição 07'!G830,'Medição 08'!G830,'Medição 09'!G830,'Medição 10'!G830,'Medição 11'!G830,'Medição 12'!G830)</f>
        <v>0</v>
      </c>
      <c r="H830" s="46">
        <f t="shared" si="25"/>
        <v>0</v>
      </c>
      <c r="I830" s="45">
        <f>G830*('Itens de Contrato'!F830+'Itens de Contrato'!G830)</f>
        <v>0</v>
      </c>
    </row>
    <row r="831" spans="1:9" x14ac:dyDescent="0.25">
      <c r="A831" s="22" t="str">
        <f>'Itens de Contrato'!A831</f>
        <v>Istalações Incêndio - Sistema de Detecção e Alarme - SDAI</v>
      </c>
      <c r="B831" s="22" t="str">
        <f>'Itens de Contrato'!B831</f>
        <v>6.7.20</v>
      </c>
      <c r="C831" s="68" t="str">
        <f>VLOOKUP(B831,'Itens de Contrato'!B$5:J$873,2,0)</f>
        <v>MÓDULO MONITOR ENDEREÇÁVEL ANALÓGICO 01 ENTRADA MOD. MEE, FAB. INTELBRAS</v>
      </c>
      <c r="D831" s="41">
        <v>20</v>
      </c>
      <c r="E831" s="42">
        <f>D831*('Itens de Contrato'!F831+'Itens de Contrato'!G831)</f>
        <v>14391.389657369173</v>
      </c>
      <c r="F831" s="44">
        <f t="shared" si="24"/>
        <v>20</v>
      </c>
      <c r="G831" s="44">
        <f>SUM('Medição 01'!G831,'Medição 02'!G831,'Medição 03'!G831,'Medição 04'!G831,'Medição 05'!G831,'Medição 06'!G831,'Medição 07'!G831,'Medição 08'!G831,'Medição 09'!G831,'Medição 10'!G831,'Medição 11'!G831,'Medição 12'!G831)</f>
        <v>0</v>
      </c>
      <c r="H831" s="46">
        <f t="shared" si="25"/>
        <v>0</v>
      </c>
      <c r="I831" s="45">
        <f>G831*('Itens de Contrato'!F831+'Itens de Contrato'!G831)</f>
        <v>0</v>
      </c>
    </row>
    <row r="832" spans="1:9" ht="26.4" customHeight="1" x14ac:dyDescent="0.25">
      <c r="A832" s="22" t="str">
        <f>'Itens de Contrato'!A832</f>
        <v>Istalações Incêndio - Sistema de Detecção e Alarme - SDAI</v>
      </c>
      <c r="B832" s="22" t="str">
        <f>'Itens de Contrato'!B832</f>
        <v>6.7.21</v>
      </c>
      <c r="C832" s="68" t="str">
        <f>VLOOKUP(B832,'Itens de Contrato'!B$5:J$873,2,0)</f>
        <v>MÓDULO DE SUPERVISÃO DE ENTRADA ENDEREÇÁVEL ANALÓGICO 01 SAÍDA MOD. MSE, FAB. INTELBRAS</v>
      </c>
      <c r="D832" s="41">
        <v>16</v>
      </c>
      <c r="E832" s="42">
        <f>D832*('Itens de Contrato'!F832+'Itens de Contrato'!G832)</f>
        <v>12872.329576253469</v>
      </c>
      <c r="F832" s="44">
        <f t="shared" si="24"/>
        <v>16</v>
      </c>
      <c r="G832" s="44">
        <f>SUM('Medição 01'!G832,'Medição 02'!G832,'Medição 03'!G832,'Medição 04'!G832,'Medição 05'!G832,'Medição 06'!G832,'Medição 07'!G832,'Medição 08'!G832,'Medição 09'!G832,'Medição 10'!G832,'Medição 11'!G832,'Medição 12'!G832)</f>
        <v>0</v>
      </c>
      <c r="H832" s="46">
        <f t="shared" si="25"/>
        <v>0</v>
      </c>
      <c r="I832" s="45">
        <f>G832*('Itens de Contrato'!F832+'Itens de Contrato'!G832)</f>
        <v>0</v>
      </c>
    </row>
    <row r="833" spans="1:9" x14ac:dyDescent="0.25">
      <c r="A833" s="22" t="str">
        <f>'Itens de Contrato'!A833</f>
        <v>Istalações Incêndio - Sistema de Detecção e Alarme - SDAI</v>
      </c>
      <c r="B833" s="22" t="str">
        <f>'Itens de Contrato'!B833</f>
        <v>6.7.22</v>
      </c>
      <c r="C833" s="68" t="str">
        <f>VLOOKUP(B833,'Itens de Contrato'!B$5:J$873,2,0)</f>
        <v>MÓDULO ISOLADOR DE LAÇO MOD. IDL-520, FAB. INTELBRAS</v>
      </c>
      <c r="D833" s="41">
        <v>5</v>
      </c>
      <c r="E833" s="42">
        <f>D833*('Itens de Contrato'!F833+'Itens de Contrato'!G833)</f>
        <v>2611.4084727789309</v>
      </c>
      <c r="F833" s="44">
        <f t="shared" si="24"/>
        <v>5</v>
      </c>
      <c r="G833" s="44">
        <f>SUM('Medição 01'!G833,'Medição 02'!G833,'Medição 03'!G833,'Medição 04'!G833,'Medição 05'!G833,'Medição 06'!G833,'Medição 07'!G833,'Medição 08'!G833,'Medição 09'!G833,'Medição 10'!G833,'Medição 11'!G833,'Medição 12'!G833)</f>
        <v>0</v>
      </c>
      <c r="H833" s="46">
        <f t="shared" si="25"/>
        <v>0</v>
      </c>
      <c r="I833" s="45">
        <f>G833*('Itens de Contrato'!F833+'Itens de Contrato'!G833)</f>
        <v>0</v>
      </c>
    </row>
    <row r="834" spans="1:9" ht="39.6" customHeight="1" x14ac:dyDescent="0.25">
      <c r="A834" s="22" t="str">
        <f>'Itens de Contrato'!A834</f>
        <v>Istalações Incêndio - Sistema de Detecção e Alarme - SDAI</v>
      </c>
      <c r="B834" s="22" t="str">
        <f>'Itens de Contrato'!B834</f>
        <v>6.7.23</v>
      </c>
      <c r="C834" s="68" t="str">
        <f>VLOOKUP(B834,'Itens de Contrato'!B$5:J$873,2,0)</f>
        <v>CABO BLINDADO PARA DETECÇÃO DE INCÊNDIO 600V COM CONDUTORES SÓLIDOS DE 2 x 1,50mm2, TORCIDOS PARALELAMENTE + FIO DRENO,  COM BLINDAGEM FITA DE POLIESTER ALUMINIZADA, FAB. POLIRON, FCI</v>
      </c>
      <c r="D834" s="41">
        <v>1110</v>
      </c>
      <c r="E834" s="42">
        <f>D834*('Itens de Contrato'!F834+'Itens de Contrato'!G834)</f>
        <v>29436.399905196344</v>
      </c>
      <c r="F834" s="44">
        <f t="shared" si="24"/>
        <v>1110</v>
      </c>
      <c r="G834" s="44">
        <f>SUM('Medição 01'!G834,'Medição 02'!G834,'Medição 03'!G834,'Medição 04'!G834,'Medição 05'!G834,'Medição 06'!G834,'Medição 07'!G834,'Medição 08'!G834,'Medição 09'!G834,'Medição 10'!G834,'Medição 11'!G834,'Medição 12'!G834)</f>
        <v>0</v>
      </c>
      <c r="H834" s="46">
        <f t="shared" si="25"/>
        <v>0</v>
      </c>
      <c r="I834" s="45">
        <f>G834*('Itens de Contrato'!F834+'Itens de Contrato'!G834)</f>
        <v>0</v>
      </c>
    </row>
    <row r="835" spans="1:9" ht="26.4" customHeight="1" x14ac:dyDescent="0.25">
      <c r="A835" s="22" t="str">
        <f>'Itens de Contrato'!A835</f>
        <v>Istalações Incêndio - Sistema de Detecção e Alarme - SDAI</v>
      </c>
      <c r="B835" s="22" t="str">
        <f>'Itens de Contrato'!B835</f>
        <v>6.7.24</v>
      </c>
      <c r="C835" s="68" t="str">
        <f>VLOOKUP(B835,'Itens de Contrato'!B$5:J$873,2,0)</f>
        <v>CENTRAL DE ALARME ANÁLOGICA ENDEREÇÁVEL ATÉ 01 LAÇO, NBR 7240, MOD. CIE-1250, FAB. INTELBRAS</v>
      </c>
      <c r="D835" s="41">
        <v>1</v>
      </c>
      <c r="E835" s="42">
        <f>D835*('Itens de Contrato'!F835+'Itens de Contrato'!G835)</f>
        <v>10216.489434435283</v>
      </c>
      <c r="F835" s="44">
        <f t="shared" si="24"/>
        <v>1</v>
      </c>
      <c r="G835" s="44">
        <f>SUM('Medição 01'!G835,'Medição 02'!G835,'Medição 03'!G835,'Medição 04'!G835,'Medição 05'!G835,'Medição 06'!G835,'Medição 07'!G835,'Medição 08'!G835,'Medição 09'!G835,'Medição 10'!G835,'Medição 11'!G835,'Medição 12'!G835)</f>
        <v>0</v>
      </c>
      <c r="H835" s="46">
        <f t="shared" si="25"/>
        <v>0</v>
      </c>
      <c r="I835" s="45">
        <f>G835*('Itens de Contrato'!F835+'Itens de Contrato'!G835)</f>
        <v>0</v>
      </c>
    </row>
    <row r="836" spans="1:9" x14ac:dyDescent="0.25">
      <c r="A836" s="22" t="str">
        <f>'Itens de Contrato'!A836</f>
        <v>Sistema de Climatização - Apto.Tipo - 02 AC 12000 BTU/h</v>
      </c>
      <c r="B836" s="22" t="str">
        <f>'Itens de Contrato'!B836</f>
        <v>7.1.1</v>
      </c>
      <c r="C836" s="68" t="str">
        <f>VLOOKUP(B836,'Itens de Contrato'!B$5:J$873,2,0)</f>
        <v>TUBO DE COBRE FLEXÍVEL Ф 1/4" x 0,8mm NBR-7541 - LINHA LÍQUIDO</v>
      </c>
      <c r="D836" s="41">
        <v>494</v>
      </c>
      <c r="E836" s="42">
        <f>D836*('Itens de Contrato'!F836+'Itens de Contrato'!G836)</f>
        <v>21445.37820070907</v>
      </c>
      <c r="F836" s="44">
        <f t="shared" si="24"/>
        <v>494</v>
      </c>
      <c r="G836" s="44">
        <f>SUM('Medição 01'!G836,'Medição 02'!G836,'Medição 03'!G836,'Medição 04'!G836,'Medição 05'!G836,'Medição 06'!G836,'Medição 07'!G836,'Medição 08'!G836,'Medição 09'!G836,'Medição 10'!G836,'Medição 11'!G836,'Medição 12'!G836)</f>
        <v>0</v>
      </c>
      <c r="H836" s="46">
        <f t="shared" si="25"/>
        <v>0</v>
      </c>
      <c r="I836" s="45">
        <f>G836*('Itens de Contrato'!F836+'Itens de Contrato'!G836)</f>
        <v>0</v>
      </c>
    </row>
    <row r="837" spans="1:9" x14ac:dyDescent="0.25">
      <c r="A837" s="22" t="str">
        <f>'Itens de Contrato'!A837</f>
        <v>Sistema de Climatização - Apto.Tipo - 02 AC 12000 BTU/h</v>
      </c>
      <c r="B837" s="22" t="str">
        <f>'Itens de Contrato'!B837</f>
        <v>7.1.2</v>
      </c>
      <c r="C837" s="68" t="str">
        <f>VLOOKUP(B837,'Itens de Contrato'!B$5:J$873,2,0)</f>
        <v>TUBO DE COBRE FLEXÍVEL Ф 1/2" x 0,8mm NBR-7541 - LINHA SUCÇÃO</v>
      </c>
      <c r="D837" s="41">
        <v>494</v>
      </c>
      <c r="E837" s="42">
        <f>D837*('Itens de Contrato'!F837+'Itens de Contrato'!G837)</f>
        <v>46031.292958007325</v>
      </c>
      <c r="F837" s="44">
        <f t="shared" si="24"/>
        <v>494</v>
      </c>
      <c r="G837" s="44">
        <f>SUM('Medição 01'!G837,'Medição 02'!G837,'Medição 03'!G837,'Medição 04'!G837,'Medição 05'!G837,'Medição 06'!G837,'Medição 07'!G837,'Medição 08'!G837,'Medição 09'!G837,'Medição 10'!G837,'Medição 11'!G837,'Medição 12'!G837)</f>
        <v>0</v>
      </c>
      <c r="H837" s="46">
        <f t="shared" si="25"/>
        <v>0</v>
      </c>
      <c r="I837" s="45">
        <f>G837*('Itens de Contrato'!F837+'Itens de Contrato'!G837)</f>
        <v>0</v>
      </c>
    </row>
    <row r="838" spans="1:9" x14ac:dyDescent="0.25">
      <c r="A838" s="22" t="str">
        <f>'Itens de Contrato'!A838</f>
        <v>Sistema de Climatização - Apto.Tipo - 02 AC 12000 BTU/h</v>
      </c>
      <c r="B838" s="22" t="str">
        <f>'Itens de Contrato'!B838</f>
        <v>7.1.3</v>
      </c>
      <c r="C838" s="68" t="str">
        <f>VLOOKUP(B838,'Itens de Contrato'!B$5:J$873,2,0)</f>
        <v>BORRACHA ESPONJOSA PARA ISOLAMENTO DE TUBO 40mm - DRENO AC</v>
      </c>
      <c r="D838" s="41">
        <v>494</v>
      </c>
      <c r="E838" s="42">
        <f>D838*('Itens de Contrato'!F838+'Itens de Contrato'!G838)</f>
        <v>7109.3464907403741</v>
      </c>
      <c r="F838" s="44">
        <f t="shared" ref="F838:F873" si="26">D838-G838</f>
        <v>494</v>
      </c>
      <c r="G838" s="44">
        <f>SUM('Medição 01'!G838,'Medição 02'!G838,'Medição 03'!G838,'Medição 04'!G838,'Medição 05'!G838,'Medição 06'!G838,'Medição 07'!G838,'Medição 08'!G838,'Medição 09'!G838,'Medição 10'!G838,'Medição 11'!G838,'Medição 12'!G838)</f>
        <v>0</v>
      </c>
      <c r="H838" s="46">
        <f t="shared" ref="H838:H873" si="27">G838/D838</f>
        <v>0</v>
      </c>
      <c r="I838" s="45">
        <f>G838*('Itens de Contrato'!F838+'Itens de Contrato'!G838)</f>
        <v>0</v>
      </c>
    </row>
    <row r="839" spans="1:9" x14ac:dyDescent="0.25">
      <c r="A839" s="22" t="str">
        <f>'Itens de Contrato'!A839</f>
        <v>Sistema de Climatização - Apto.Tipo - 02 AC 12000 BTU/h</v>
      </c>
      <c r="B839" s="22" t="str">
        <f>'Itens de Contrato'!B839</f>
        <v>7.1.4</v>
      </c>
      <c r="C839" s="68" t="str">
        <f>VLOOKUP(B839,'Itens de Contrato'!B$5:J$873,2,0)</f>
        <v>FITA ADESIVA ALUMINIZADA 45mm X 45m</v>
      </c>
      <c r="D839" s="41">
        <v>5.2000000000000011</v>
      </c>
      <c r="E839" s="42">
        <f>D839*('Itens de Contrato'!F839+'Itens de Contrato'!G839)</f>
        <v>124.24100663429783</v>
      </c>
      <c r="F839" s="44">
        <f t="shared" si="26"/>
        <v>5.2000000000000011</v>
      </c>
      <c r="G839" s="44">
        <f>SUM('Medição 01'!G839,'Medição 02'!G839,'Medição 03'!G839,'Medição 04'!G839,'Medição 05'!G839,'Medição 06'!G839,'Medição 07'!G839,'Medição 08'!G839,'Medição 09'!G839,'Medição 10'!G839,'Medição 11'!G839,'Medição 12'!G839)</f>
        <v>0</v>
      </c>
      <c r="H839" s="46">
        <f t="shared" si="27"/>
        <v>0</v>
      </c>
      <c r="I839" s="45">
        <f>G839*('Itens de Contrato'!F839+'Itens de Contrato'!G839)</f>
        <v>0</v>
      </c>
    </row>
    <row r="840" spans="1:9" x14ac:dyDescent="0.25">
      <c r="A840" s="22" t="str">
        <f>'Itens de Contrato'!A840</f>
        <v>Sistema de Climatização - Apto.Tipo - 02 AC 12000 BTU/h</v>
      </c>
      <c r="B840" s="22" t="str">
        <f>'Itens de Contrato'!B840</f>
        <v>7.1.5</v>
      </c>
      <c r="C840" s="68" t="str">
        <f>VLOOKUP(B840,'Itens de Contrato'!B$5:J$873,2,0)</f>
        <v>CABO PP FLEX ISOL. 450/750V / PVC 70oC, CL.5, NBR-Nm247-5, 4x2,5mm2 FAB. COBRECOM</v>
      </c>
      <c r="D840" s="41">
        <v>520</v>
      </c>
      <c r="E840" s="42">
        <f>D840*('Itens de Contrato'!F840+'Itens de Contrato'!G840)</f>
        <v>12278.789544559253</v>
      </c>
      <c r="F840" s="44">
        <f t="shared" si="26"/>
        <v>520</v>
      </c>
      <c r="G840" s="44">
        <f>SUM('Medição 01'!G840,'Medição 02'!G840,'Medição 03'!G840,'Medição 04'!G840,'Medição 05'!G840,'Medição 06'!G840,'Medição 07'!G840,'Medição 08'!G840,'Medição 09'!G840,'Medição 10'!G840,'Medição 11'!G840,'Medição 12'!G840)</f>
        <v>0</v>
      </c>
      <c r="H840" s="46">
        <f t="shared" si="27"/>
        <v>0</v>
      </c>
      <c r="I840" s="45">
        <f>G840*('Itens de Contrato'!F840+'Itens de Contrato'!G840)</f>
        <v>0</v>
      </c>
    </row>
    <row r="841" spans="1:9" x14ac:dyDescent="0.25">
      <c r="A841" s="22" t="str">
        <f>'Itens de Contrato'!A841</f>
        <v>Sistema de Climatização - Apto.Tipo - 02 AC 12000 BTU/h</v>
      </c>
      <c r="B841" s="22" t="str">
        <f>'Itens de Contrato'!B841</f>
        <v>7.1.6</v>
      </c>
      <c r="C841" s="68" t="str">
        <f>VLOOKUP(B841,'Itens de Contrato'!B$5:J$873,2,0)</f>
        <v>CX-1 CAIXA DE PVC DIM. 27,80 X 16,50 X 10,00cm, MOD. CPP 15 D, FAB. POLAR</v>
      </c>
      <c r="D841" s="41">
        <v>52</v>
      </c>
      <c r="E841" s="42">
        <f>D841*('Itens de Contrato'!F841+'Itens de Contrato'!G841)</f>
        <v>1591.1567516322348</v>
      </c>
      <c r="F841" s="44">
        <f t="shared" si="26"/>
        <v>52</v>
      </c>
      <c r="G841" s="44">
        <f>SUM('Medição 01'!G841,'Medição 02'!G841,'Medição 03'!G841,'Medição 04'!G841,'Medição 05'!G841,'Medição 06'!G841,'Medição 07'!G841,'Medição 08'!G841,'Medição 09'!G841,'Medição 10'!G841,'Medição 11'!G841,'Medição 12'!G841)</f>
        <v>0</v>
      </c>
      <c r="H841" s="46">
        <f t="shared" si="27"/>
        <v>0</v>
      </c>
      <c r="I841" s="45">
        <f>G841*('Itens de Contrato'!F841+'Itens de Contrato'!G841)</f>
        <v>0</v>
      </c>
    </row>
    <row r="842" spans="1:9" x14ac:dyDescent="0.25">
      <c r="A842" s="22" t="str">
        <f>'Itens de Contrato'!A842</f>
        <v>Sistema de Climatização - Apto.Tipo - 02 AC 18000 BTU/h</v>
      </c>
      <c r="B842" s="22" t="str">
        <f>'Itens de Contrato'!B842</f>
        <v>7.2.1</v>
      </c>
      <c r="C842" s="68" t="str">
        <f>VLOOKUP(B842,'Itens de Contrato'!B$5:J$873,2,0)</f>
        <v>TUBO DE COBRE FLEXÍVEL Ф 1/4" x 0,8mm NBR-7541 - LINHA LÍQUIDO</v>
      </c>
      <c r="D842" s="41">
        <v>624</v>
      </c>
      <c r="E842" s="42">
        <f>D842*('Itens de Contrato'!F842+'Itens de Contrato'!G842)</f>
        <v>27088.898779843035</v>
      </c>
      <c r="F842" s="44">
        <f t="shared" si="26"/>
        <v>624</v>
      </c>
      <c r="G842" s="44">
        <f>SUM('Medição 01'!G842,'Medição 02'!G842,'Medição 03'!G842,'Medição 04'!G842,'Medição 05'!G842,'Medição 06'!G842,'Medição 07'!G842,'Medição 08'!G842,'Medição 09'!G842,'Medição 10'!G842,'Medição 11'!G842,'Medição 12'!G842)</f>
        <v>0</v>
      </c>
      <c r="H842" s="46">
        <f t="shared" si="27"/>
        <v>0</v>
      </c>
      <c r="I842" s="45">
        <f>G842*('Itens de Contrato'!F842+'Itens de Contrato'!G842)</f>
        <v>0</v>
      </c>
    </row>
    <row r="843" spans="1:9" x14ac:dyDescent="0.25">
      <c r="A843" s="22" t="str">
        <f>'Itens de Contrato'!A843</f>
        <v>Sistema de Climatização - Apto.Tipo - 02 AC 18000 BTU/h</v>
      </c>
      <c r="B843" s="22" t="str">
        <f>'Itens de Contrato'!B843</f>
        <v>7.2.2</v>
      </c>
      <c r="C843" s="68" t="str">
        <f>VLOOKUP(B843,'Itens de Contrato'!B$5:J$873,2,0)</f>
        <v>TUBO DE COBRE FLEXÍVEL Ф 5/8" x 0,8mm NBR-7541 - LINHA SUCÇÃO</v>
      </c>
      <c r="D843" s="41">
        <v>624</v>
      </c>
      <c r="E843" s="42">
        <f>D843*('Itens de Contrato'!F843+'Itens de Contrato'!G843)</f>
        <v>74126.107958231572</v>
      </c>
      <c r="F843" s="44">
        <f t="shared" si="26"/>
        <v>624</v>
      </c>
      <c r="G843" s="44">
        <f>SUM('Medição 01'!G843,'Medição 02'!G843,'Medição 03'!G843,'Medição 04'!G843,'Medição 05'!G843,'Medição 06'!G843,'Medição 07'!G843,'Medição 08'!G843,'Medição 09'!G843,'Medição 10'!G843,'Medição 11'!G843,'Medição 12'!G843)</f>
        <v>0</v>
      </c>
      <c r="H843" s="46">
        <f t="shared" si="27"/>
        <v>0</v>
      </c>
      <c r="I843" s="45">
        <f>G843*('Itens de Contrato'!F843+'Itens de Contrato'!G843)</f>
        <v>0</v>
      </c>
    </row>
    <row r="844" spans="1:9" x14ac:dyDescent="0.25">
      <c r="A844" s="22" t="str">
        <f>'Itens de Contrato'!A844</f>
        <v>Sistema de Climatização - Apto.Tipo - 02 AC 18000 BTU/h</v>
      </c>
      <c r="B844" s="22" t="str">
        <f>'Itens de Contrato'!B844</f>
        <v>7.2.3</v>
      </c>
      <c r="C844" s="68" t="str">
        <f>VLOOKUP(B844,'Itens de Contrato'!B$5:J$873,2,0)</f>
        <v>BORRACHA ESPONJOSA PARA ISOLAMENTO DE TUBO 40mm - DRENO AC</v>
      </c>
      <c r="D844" s="41">
        <v>624</v>
      </c>
      <c r="E844" s="42">
        <f>D844*('Itens de Contrato'!F844+'Itens de Contrato'!G844)</f>
        <v>8980.2271461983673</v>
      </c>
      <c r="F844" s="44">
        <f t="shared" si="26"/>
        <v>624</v>
      </c>
      <c r="G844" s="44">
        <f>SUM('Medição 01'!G844,'Medição 02'!G844,'Medição 03'!G844,'Medição 04'!G844,'Medição 05'!G844,'Medição 06'!G844,'Medição 07'!G844,'Medição 08'!G844,'Medição 09'!G844,'Medição 10'!G844,'Medição 11'!G844,'Medição 12'!G844)</f>
        <v>0</v>
      </c>
      <c r="H844" s="46">
        <f t="shared" si="27"/>
        <v>0</v>
      </c>
      <c r="I844" s="45">
        <f>G844*('Itens de Contrato'!F844+'Itens de Contrato'!G844)</f>
        <v>0</v>
      </c>
    </row>
    <row r="845" spans="1:9" x14ac:dyDescent="0.25">
      <c r="A845" s="22" t="str">
        <f>'Itens de Contrato'!A845</f>
        <v>Sistema de Climatização - Apto.Tipo - 02 AC 18000 BTU/h</v>
      </c>
      <c r="B845" s="22" t="str">
        <f>'Itens de Contrato'!B845</f>
        <v>7.2.4</v>
      </c>
      <c r="C845" s="68" t="str">
        <f>VLOOKUP(B845,'Itens de Contrato'!B$5:J$873,2,0)</f>
        <v>FITA ADESIVA ALUMINIZADA 45mm X 45m</v>
      </c>
      <c r="D845" s="41">
        <v>5.2000000000000011</v>
      </c>
      <c r="E845" s="42">
        <f>D845*('Itens de Contrato'!F845+'Itens de Contrato'!G845)</f>
        <v>124.24100663429783</v>
      </c>
      <c r="F845" s="44">
        <f t="shared" si="26"/>
        <v>5.2000000000000011</v>
      </c>
      <c r="G845" s="44">
        <f>SUM('Medição 01'!G845,'Medição 02'!G845,'Medição 03'!G845,'Medição 04'!G845,'Medição 05'!G845,'Medição 06'!G845,'Medição 07'!G845,'Medição 08'!G845,'Medição 09'!G845,'Medição 10'!G845,'Medição 11'!G845,'Medição 12'!G845)</f>
        <v>0</v>
      </c>
      <c r="H845" s="46">
        <f t="shared" si="27"/>
        <v>0</v>
      </c>
      <c r="I845" s="45">
        <f>G845*('Itens de Contrato'!F845+'Itens de Contrato'!G845)</f>
        <v>0</v>
      </c>
    </row>
    <row r="846" spans="1:9" x14ac:dyDescent="0.25">
      <c r="A846" s="22" t="str">
        <f>'Itens de Contrato'!A846</f>
        <v>Sistema de Climatização - Apto.Tipo - 02 AC 18000 BTU/h</v>
      </c>
      <c r="B846" s="22" t="str">
        <f>'Itens de Contrato'!B846</f>
        <v>7.2.5</v>
      </c>
      <c r="C846" s="68" t="str">
        <f>VLOOKUP(B846,'Itens de Contrato'!B$5:J$873,2,0)</f>
        <v>CABO PP FLEX ISOL. 450/750V / PVC 70oC, CL.5, NBR-Nm247-5, 4x2,5mm2 FAB. COBRECOM</v>
      </c>
      <c r="D846" s="41">
        <v>650</v>
      </c>
      <c r="E846" s="42">
        <f>D846*('Itens de Contrato'!F846+'Itens de Contrato'!G846)</f>
        <v>15348.486930699066</v>
      </c>
      <c r="F846" s="44">
        <f t="shared" si="26"/>
        <v>650</v>
      </c>
      <c r="G846" s="44">
        <f>SUM('Medição 01'!G846,'Medição 02'!G846,'Medição 03'!G846,'Medição 04'!G846,'Medição 05'!G846,'Medição 06'!G846,'Medição 07'!G846,'Medição 08'!G846,'Medição 09'!G846,'Medição 10'!G846,'Medição 11'!G846,'Medição 12'!G846)</f>
        <v>0</v>
      </c>
      <c r="H846" s="46">
        <f t="shared" si="27"/>
        <v>0</v>
      </c>
      <c r="I846" s="45">
        <f>G846*('Itens de Contrato'!F846+'Itens de Contrato'!G846)</f>
        <v>0</v>
      </c>
    </row>
    <row r="847" spans="1:9" x14ac:dyDescent="0.25">
      <c r="A847" s="22" t="str">
        <f>'Itens de Contrato'!A847</f>
        <v>Sistema de Climatização - Apto.Tipo - 02 AC 18000 BTU/h</v>
      </c>
      <c r="B847" s="22" t="str">
        <f>'Itens de Contrato'!B847</f>
        <v>7.2.6</v>
      </c>
      <c r="C847" s="68" t="str">
        <f>VLOOKUP(B847,'Itens de Contrato'!B$5:J$873,2,0)</f>
        <v>CX-1 CAIXA DE PVC DIM. 27,80 X 16,50 X 10,00cm, MOD. CPP 15 D, FAB. POLAR</v>
      </c>
      <c r="D847" s="41">
        <v>26</v>
      </c>
      <c r="E847" s="42">
        <f>D847*('Itens de Contrato'!F847+'Itens de Contrato'!G847)</f>
        <v>795.57837581611739</v>
      </c>
      <c r="F847" s="44">
        <f t="shared" si="26"/>
        <v>26</v>
      </c>
      <c r="G847" s="44">
        <f>SUM('Medição 01'!G847,'Medição 02'!G847,'Medição 03'!G847,'Medição 04'!G847,'Medição 05'!G847,'Medição 06'!G847,'Medição 07'!G847,'Medição 08'!G847,'Medição 09'!G847,'Medição 10'!G847,'Medição 11'!G847,'Medição 12'!G847)</f>
        <v>0</v>
      </c>
      <c r="H847" s="46">
        <f t="shared" si="27"/>
        <v>0</v>
      </c>
      <c r="I847" s="45">
        <f>G847*('Itens de Contrato'!F847+'Itens de Contrato'!G847)</f>
        <v>0</v>
      </c>
    </row>
    <row r="848" spans="1:9" x14ac:dyDescent="0.25">
      <c r="A848" s="22" t="str">
        <f>'Itens de Contrato'!A848</f>
        <v>Sistema de Climatização - Apto.Tipo - 01 AC 36000 BTU/h</v>
      </c>
      <c r="B848" s="22" t="str">
        <f>'Itens de Contrato'!B848</f>
        <v>7.3.1</v>
      </c>
      <c r="C848" s="68" t="str">
        <f>VLOOKUP(B848,'Itens de Contrato'!B$5:J$873,2,0)</f>
        <v>TUBO DE COBRE FLEXÍVEL Ф 3/8" x 0,8mm NBR-7541 - LINHA LÍQUIDO</v>
      </c>
      <c r="D848" s="41">
        <v>156</v>
      </c>
      <c r="E848" s="42">
        <f>D848*('Itens de Contrato'!F848+'Itens de Contrato'!G848)</f>
        <v>10580.538498319444</v>
      </c>
      <c r="F848" s="44">
        <f t="shared" si="26"/>
        <v>156</v>
      </c>
      <c r="G848" s="44">
        <f>SUM('Medição 01'!G848,'Medição 02'!G848,'Medição 03'!G848,'Medição 04'!G848,'Medição 05'!G848,'Medição 06'!G848,'Medição 07'!G848,'Medição 08'!G848,'Medição 09'!G848,'Medição 10'!G848,'Medição 11'!G848,'Medição 12'!G848)</f>
        <v>0</v>
      </c>
      <c r="H848" s="46">
        <f t="shared" si="27"/>
        <v>0</v>
      </c>
      <c r="I848" s="45">
        <f>G848*('Itens de Contrato'!F848+'Itens de Contrato'!G848)</f>
        <v>0</v>
      </c>
    </row>
    <row r="849" spans="1:9" x14ac:dyDescent="0.25">
      <c r="A849" s="22" t="str">
        <f>'Itens de Contrato'!A849</f>
        <v>Sistema de Climatização - Apto.Tipo - 01 AC 36000 BTU/h</v>
      </c>
      <c r="B849" s="22" t="str">
        <f>'Itens de Contrato'!B849</f>
        <v>7.3.2</v>
      </c>
      <c r="C849" s="68" t="str">
        <f>VLOOKUP(B849,'Itens de Contrato'!B$5:J$873,2,0)</f>
        <v>TUBO DE COBRE FLEXÍVEL Ф 3/4" x 1,6mm NBR-7541 - LINHA SUCÇÃO</v>
      </c>
      <c r="D849" s="41">
        <v>156</v>
      </c>
      <c r="E849" s="42">
        <f>D849*('Itens de Contrato'!F849+'Itens de Contrato'!G849)</f>
        <v>22866.884221059969</v>
      </c>
      <c r="F849" s="44">
        <f t="shared" si="26"/>
        <v>156</v>
      </c>
      <c r="G849" s="44">
        <f>SUM('Medição 01'!G849,'Medição 02'!G849,'Medição 03'!G849,'Medição 04'!G849,'Medição 05'!G849,'Medição 06'!G849,'Medição 07'!G849,'Medição 08'!G849,'Medição 09'!G849,'Medição 10'!G849,'Medição 11'!G849,'Medição 12'!G849)</f>
        <v>0</v>
      </c>
      <c r="H849" s="46">
        <f t="shared" si="27"/>
        <v>0</v>
      </c>
      <c r="I849" s="45">
        <f>G849*('Itens de Contrato'!F849+'Itens de Contrato'!G849)</f>
        <v>0</v>
      </c>
    </row>
    <row r="850" spans="1:9" x14ac:dyDescent="0.25">
      <c r="A850" s="22" t="str">
        <f>'Itens de Contrato'!A850</f>
        <v>Sistema de Climatização - Apto.Tipo - 01 AC 36000 BTU/h</v>
      </c>
      <c r="B850" s="22" t="str">
        <f>'Itens de Contrato'!B850</f>
        <v>7.3.3</v>
      </c>
      <c r="C850" s="68" t="str">
        <f>VLOOKUP(B850,'Itens de Contrato'!B$5:J$873,2,0)</f>
        <v>BORRACHA ESPONJOSA PARA ISOLAMENTO DE TUBO 40mm - DRENO AC</v>
      </c>
      <c r="D850" s="41">
        <v>156</v>
      </c>
      <c r="E850" s="42">
        <f>D850*('Itens de Contrato'!F850+'Itens de Contrato'!G850)</f>
        <v>2245.0567865495918</v>
      </c>
      <c r="F850" s="44">
        <f t="shared" si="26"/>
        <v>156</v>
      </c>
      <c r="G850" s="44">
        <f>SUM('Medição 01'!G850,'Medição 02'!G850,'Medição 03'!G850,'Medição 04'!G850,'Medição 05'!G850,'Medição 06'!G850,'Medição 07'!G850,'Medição 08'!G850,'Medição 09'!G850,'Medição 10'!G850,'Medição 11'!G850,'Medição 12'!G850)</f>
        <v>0</v>
      </c>
      <c r="H850" s="46">
        <f t="shared" si="27"/>
        <v>0</v>
      </c>
      <c r="I850" s="45">
        <f>G850*('Itens de Contrato'!F850+'Itens de Contrato'!G850)</f>
        <v>0</v>
      </c>
    </row>
    <row r="851" spans="1:9" x14ac:dyDescent="0.25">
      <c r="A851" s="22" t="str">
        <f>'Itens de Contrato'!A851</f>
        <v>Sistema de Climatização - Apto.Tipo - 01 AC 36000 BTU/h</v>
      </c>
      <c r="B851" s="22" t="str">
        <f>'Itens de Contrato'!B851</f>
        <v>7.3.4</v>
      </c>
      <c r="C851" s="68" t="str">
        <f>VLOOKUP(B851,'Itens de Contrato'!B$5:J$873,2,0)</f>
        <v>FITA ADESIVA ALUMINIZADA 45mm X 45m</v>
      </c>
      <c r="D851" s="41">
        <v>5.2000000000000011</v>
      </c>
      <c r="E851" s="42">
        <f>D851*('Itens de Contrato'!F851+'Itens de Contrato'!G851)</f>
        <v>124.24100663429783</v>
      </c>
      <c r="F851" s="44">
        <f t="shared" si="26"/>
        <v>5.2000000000000011</v>
      </c>
      <c r="G851" s="44">
        <f>SUM('Medição 01'!G851,'Medição 02'!G851,'Medição 03'!G851,'Medição 04'!G851,'Medição 05'!G851,'Medição 06'!G851,'Medição 07'!G851,'Medição 08'!G851,'Medição 09'!G851,'Medição 10'!G851,'Medição 11'!G851,'Medição 12'!G851)</f>
        <v>0</v>
      </c>
      <c r="H851" s="46">
        <f t="shared" si="27"/>
        <v>0</v>
      </c>
      <c r="I851" s="45">
        <f>G851*('Itens de Contrato'!F851+'Itens de Contrato'!G851)</f>
        <v>0</v>
      </c>
    </row>
    <row r="852" spans="1:9" x14ac:dyDescent="0.25">
      <c r="A852" s="22" t="str">
        <f>'Itens de Contrato'!A852</f>
        <v>Sistema de Climatização - Apto.Tipo - 01 AC 36000 BTU/h</v>
      </c>
      <c r="B852" s="22" t="str">
        <f>'Itens de Contrato'!B852</f>
        <v>7.3.5</v>
      </c>
      <c r="C852" s="68" t="str">
        <f>VLOOKUP(B852,'Itens de Contrato'!B$5:J$873,2,0)</f>
        <v>CABO PP FLEX ISOL. 450/750V / PVC 70oC, CL.5, NBR-Nm247-5, 4x2,5mm2 FAB. COBRECOM</v>
      </c>
      <c r="D852" s="41">
        <v>195</v>
      </c>
      <c r="E852" s="42">
        <f>D852*('Itens de Contrato'!F852+'Itens de Contrato'!G852)</f>
        <v>4604.5460792097201</v>
      </c>
      <c r="F852" s="44">
        <f t="shared" si="26"/>
        <v>195</v>
      </c>
      <c r="G852" s="44">
        <f>SUM('Medição 01'!G852,'Medição 02'!G852,'Medição 03'!G852,'Medição 04'!G852,'Medição 05'!G852,'Medição 06'!G852,'Medição 07'!G852,'Medição 08'!G852,'Medição 09'!G852,'Medição 10'!G852,'Medição 11'!G852,'Medição 12'!G852)</f>
        <v>0</v>
      </c>
      <c r="H852" s="46">
        <f t="shared" si="27"/>
        <v>0</v>
      </c>
      <c r="I852" s="45">
        <f>G852*('Itens de Contrato'!F852+'Itens de Contrato'!G852)</f>
        <v>0</v>
      </c>
    </row>
    <row r="853" spans="1:9" x14ac:dyDescent="0.25">
      <c r="A853" s="22" t="str">
        <f>'Itens de Contrato'!A853</f>
        <v>Sistema de Climatização - Guarita - 01 AC 12000 BTU/h</v>
      </c>
      <c r="B853" s="22" t="str">
        <f>'Itens de Contrato'!B853</f>
        <v>7.4.1</v>
      </c>
      <c r="C853" s="68" t="str">
        <f>VLOOKUP(B853,'Itens de Contrato'!B$5:J$873,2,0)</f>
        <v>TUBO DE COBRE FLEXÍVEL Ф 1/4" x 0,8mm NBR-7541 - LINHA LÍQUIDO</v>
      </c>
      <c r="D853" s="41">
        <v>27</v>
      </c>
      <c r="E853" s="42">
        <f>D853*('Itens de Contrato'!F853+'Itens de Contrato'!G853)</f>
        <v>1172.1158125893621</v>
      </c>
      <c r="F853" s="44">
        <f t="shared" si="26"/>
        <v>27</v>
      </c>
      <c r="G853" s="44">
        <f>SUM('Medição 01'!G853,'Medição 02'!G853,'Medição 03'!G853,'Medição 04'!G853,'Medição 05'!G853,'Medição 06'!G853,'Medição 07'!G853,'Medição 08'!G853,'Medição 09'!G853,'Medição 10'!G853,'Medição 11'!G853,'Medição 12'!G853)</f>
        <v>0</v>
      </c>
      <c r="H853" s="46">
        <f t="shared" si="27"/>
        <v>0</v>
      </c>
      <c r="I853" s="45">
        <f>G853*('Itens de Contrato'!F853+'Itens de Contrato'!G853)</f>
        <v>0</v>
      </c>
    </row>
    <row r="854" spans="1:9" x14ac:dyDescent="0.25">
      <c r="A854" s="22" t="str">
        <f>'Itens de Contrato'!A854</f>
        <v>Sistema de Climatização - Guarita - 01 AC 12000 BTU/h</v>
      </c>
      <c r="B854" s="22" t="str">
        <f>'Itens de Contrato'!B854</f>
        <v>7.4.2</v>
      </c>
      <c r="C854" s="68" t="str">
        <f>VLOOKUP(B854,'Itens de Contrato'!B$5:J$873,2,0)</f>
        <v>TUBO DE COBRE FLEXÍVEL Ф 1/2" x 0,8mm NBR-7541 - LINHA SUCÇÃO</v>
      </c>
      <c r="D854" s="41">
        <v>27</v>
      </c>
      <c r="E854" s="42">
        <f>D854*('Itens de Contrato'!F854+'Itens de Contrato'!G854)</f>
        <v>2515.8803843445298</v>
      </c>
      <c r="F854" s="44">
        <f t="shared" si="26"/>
        <v>27</v>
      </c>
      <c r="G854" s="44">
        <f>SUM('Medição 01'!G854,'Medição 02'!G854,'Medição 03'!G854,'Medição 04'!G854,'Medição 05'!G854,'Medição 06'!G854,'Medição 07'!G854,'Medição 08'!G854,'Medição 09'!G854,'Medição 10'!G854,'Medição 11'!G854,'Medição 12'!G854)</f>
        <v>0</v>
      </c>
      <c r="H854" s="46">
        <f t="shared" si="27"/>
        <v>0</v>
      </c>
      <c r="I854" s="45">
        <f>G854*('Itens de Contrato'!F854+'Itens de Contrato'!G854)</f>
        <v>0</v>
      </c>
    </row>
    <row r="855" spans="1:9" x14ac:dyDescent="0.25">
      <c r="A855" s="22" t="str">
        <f>'Itens de Contrato'!A855</f>
        <v>Sistema de Climatização - Guarita - 01 AC 12000 BTU/h</v>
      </c>
      <c r="B855" s="22" t="str">
        <f>'Itens de Contrato'!B855</f>
        <v>7.4.3</v>
      </c>
      <c r="C855" s="68" t="str">
        <f>VLOOKUP(B855,'Itens de Contrato'!B$5:J$873,2,0)</f>
        <v>BORRACHA ESPONJOSA PARA ISOLAMENTO DE TUBO 40mm - DRENO AC</v>
      </c>
      <c r="D855" s="41">
        <v>27</v>
      </c>
      <c r="E855" s="42">
        <f>D855*('Itens de Contrato'!F855+'Itens de Contrato'!G855)</f>
        <v>388.56752074896781</v>
      </c>
      <c r="F855" s="44">
        <f t="shared" si="26"/>
        <v>27</v>
      </c>
      <c r="G855" s="44">
        <f>SUM('Medição 01'!G855,'Medição 02'!G855,'Medição 03'!G855,'Medição 04'!G855,'Medição 05'!G855,'Medição 06'!G855,'Medição 07'!G855,'Medição 08'!G855,'Medição 09'!G855,'Medição 10'!G855,'Medição 11'!G855,'Medição 12'!G855)</f>
        <v>0</v>
      </c>
      <c r="H855" s="46">
        <f t="shared" si="27"/>
        <v>0</v>
      </c>
      <c r="I855" s="45">
        <f>G855*('Itens de Contrato'!F855+'Itens de Contrato'!G855)</f>
        <v>0</v>
      </c>
    </row>
    <row r="856" spans="1:9" x14ac:dyDescent="0.25">
      <c r="A856" s="22" t="str">
        <f>'Itens de Contrato'!A856</f>
        <v>Sistema de Climatização - Guarita - 01 AC 12000 BTU/h</v>
      </c>
      <c r="B856" s="22" t="str">
        <f>'Itens de Contrato'!B856</f>
        <v>7.4.4</v>
      </c>
      <c r="C856" s="68" t="str">
        <f>VLOOKUP(B856,'Itens de Contrato'!B$5:J$873,2,0)</f>
        <v>FITA ADESIVA ALUMINIZADA 45mm X 45m</v>
      </c>
      <c r="D856" s="41">
        <v>1</v>
      </c>
      <c r="E856" s="42">
        <f>D856*('Itens de Contrato'!F856+'Itens de Contrato'!G856)</f>
        <v>23.892501275826501</v>
      </c>
      <c r="F856" s="44">
        <f t="shared" si="26"/>
        <v>1</v>
      </c>
      <c r="G856" s="44">
        <f>SUM('Medição 01'!G856,'Medição 02'!G856,'Medição 03'!G856,'Medição 04'!G856,'Medição 05'!G856,'Medição 06'!G856,'Medição 07'!G856,'Medição 08'!G856,'Medição 09'!G856,'Medição 10'!G856,'Medição 11'!G856,'Medição 12'!G856)</f>
        <v>0</v>
      </c>
      <c r="H856" s="46">
        <f t="shared" si="27"/>
        <v>0</v>
      </c>
      <c r="I856" s="45">
        <f>G856*('Itens de Contrato'!F856+'Itens de Contrato'!G856)</f>
        <v>0</v>
      </c>
    </row>
    <row r="857" spans="1:9" x14ac:dyDescent="0.25">
      <c r="A857" s="22" t="str">
        <f>'Itens de Contrato'!A857</f>
        <v>Sistema de Climatização - Guarita - 01 AC 12000 BTU/h</v>
      </c>
      <c r="B857" s="22" t="str">
        <f>'Itens de Contrato'!B857</f>
        <v>7.4.5</v>
      </c>
      <c r="C857" s="68" t="str">
        <f>VLOOKUP(B857,'Itens de Contrato'!B$5:J$873,2,0)</f>
        <v>CABO PP FLEX ISOL. 450/750V / PVC 70oC, CL.5, NBR-Nm247-5, 4x2,5mm2 FAB. COBRECOM</v>
      </c>
      <c r="D857" s="41">
        <v>30</v>
      </c>
      <c r="E857" s="42">
        <f>D857*('Itens de Contrato'!F857+'Itens de Contrato'!G857)</f>
        <v>708.39170449380299</v>
      </c>
      <c r="F857" s="44">
        <f t="shared" si="26"/>
        <v>30</v>
      </c>
      <c r="G857" s="44">
        <f>SUM('Medição 01'!G857,'Medição 02'!G857,'Medição 03'!G857,'Medição 04'!G857,'Medição 05'!G857,'Medição 06'!G857,'Medição 07'!G857,'Medição 08'!G857,'Medição 09'!G857,'Medição 10'!G857,'Medição 11'!G857,'Medição 12'!G857)</f>
        <v>0</v>
      </c>
      <c r="H857" s="46">
        <f t="shared" si="27"/>
        <v>0</v>
      </c>
      <c r="I857" s="45">
        <f>G857*('Itens de Contrato'!F857+'Itens de Contrato'!G857)</f>
        <v>0</v>
      </c>
    </row>
    <row r="858" spans="1:9" x14ac:dyDescent="0.25">
      <c r="A858" s="22" t="str">
        <f>'Itens de Contrato'!A858</f>
        <v>Sistema de Climatização - Guarita - 01 AC 12000 BTU/h</v>
      </c>
      <c r="B858" s="22" t="str">
        <f>'Itens de Contrato'!B858</f>
        <v>7.4.6</v>
      </c>
      <c r="C858" s="68" t="str">
        <f>VLOOKUP(B858,'Itens de Contrato'!B$5:J$873,2,0)</f>
        <v>CX-1 CAIXA DE PVC DIM. 27,80 X 16,50 X 10,00cm, MOD. CPP 15 D, FAB. POLAR</v>
      </c>
      <c r="D858" s="41">
        <v>1</v>
      </c>
      <c r="E858" s="42">
        <f>D858*('Itens de Contrato'!F858+'Itens de Contrato'!G858)</f>
        <v>30.599168300619901</v>
      </c>
      <c r="F858" s="44">
        <f t="shared" si="26"/>
        <v>1</v>
      </c>
      <c r="G858" s="44">
        <f>SUM('Medição 01'!G858,'Medição 02'!G858,'Medição 03'!G858,'Medição 04'!G858,'Medição 05'!G858,'Medição 06'!G858,'Medição 07'!G858,'Medição 08'!G858,'Medição 09'!G858,'Medição 10'!G858,'Medição 11'!G858,'Medição 12'!G858)</f>
        <v>0</v>
      </c>
      <c r="H858" s="46">
        <f t="shared" si="27"/>
        <v>0</v>
      </c>
      <c r="I858" s="45">
        <f>G858*('Itens de Contrato'!F858+'Itens de Contrato'!G858)</f>
        <v>0</v>
      </c>
    </row>
    <row r="859" spans="1:9" x14ac:dyDescent="0.25">
      <c r="A859" s="22" t="str">
        <f>'Itens de Contrato'!A859</f>
        <v>Sistema de Climatização - Lazer - 02 AC 30000 BTU/h</v>
      </c>
      <c r="B859" s="22" t="str">
        <f>'Itens de Contrato'!B859</f>
        <v>7.5.1</v>
      </c>
      <c r="C859" s="68" t="str">
        <f>VLOOKUP(B859,'Itens de Contrato'!B$5:J$873,2,0)</f>
        <v>TUBO DE COBRE FLEXÍVEL Ф 3/8" x 0,8mm NBR-7541 - LINHA LÍQUIDO</v>
      </c>
      <c r="D859" s="41">
        <v>21</v>
      </c>
      <c r="E859" s="42">
        <f>D859*('Itens de Contrato'!F859+'Itens de Contrato'!G859)</f>
        <v>2494.6286332097161</v>
      </c>
      <c r="F859" s="44">
        <f t="shared" si="26"/>
        <v>21</v>
      </c>
      <c r="G859" s="44">
        <f>SUM('Medição 01'!G859,'Medição 02'!G859,'Medição 03'!G859,'Medição 04'!G859,'Medição 05'!G859,'Medição 06'!G859,'Medição 07'!G859,'Medição 08'!G859,'Medição 09'!G859,'Medição 10'!G859,'Medição 11'!G859,'Medição 12'!G859)</f>
        <v>0</v>
      </c>
      <c r="H859" s="46">
        <f t="shared" si="27"/>
        <v>0</v>
      </c>
      <c r="I859" s="45">
        <f>G859*('Itens de Contrato'!F859+'Itens de Contrato'!G859)</f>
        <v>0</v>
      </c>
    </row>
    <row r="860" spans="1:9" x14ac:dyDescent="0.25">
      <c r="A860" s="22" t="str">
        <f>'Itens de Contrato'!A860</f>
        <v>Sistema de Climatização - Lazer - 02 AC 30000 BTU/h</v>
      </c>
      <c r="B860" s="22" t="str">
        <f>'Itens de Contrato'!B860</f>
        <v>7.5.2</v>
      </c>
      <c r="C860" s="68" t="str">
        <f>VLOOKUP(B860,'Itens de Contrato'!B$5:J$873,2,0)</f>
        <v>TUBO DE COBRE FLEXÍVEL Ф 3/4" x 1,6mm NBR-7541 - LINHA SUCÇÃO</v>
      </c>
      <c r="D860" s="41">
        <v>21</v>
      </c>
      <c r="E860" s="42">
        <f>D860*('Itens de Contrato'!F860+'Itens de Contrato'!G860)</f>
        <v>3078.2344143734572</v>
      </c>
      <c r="F860" s="44">
        <f t="shared" si="26"/>
        <v>21</v>
      </c>
      <c r="G860" s="44">
        <f>SUM('Medição 01'!G860,'Medição 02'!G860,'Medição 03'!G860,'Medição 04'!G860,'Medição 05'!G860,'Medição 06'!G860,'Medição 07'!G860,'Medição 08'!G860,'Medição 09'!G860,'Medição 10'!G860,'Medição 11'!G860,'Medição 12'!G860)</f>
        <v>0</v>
      </c>
      <c r="H860" s="46">
        <f t="shared" si="27"/>
        <v>0</v>
      </c>
      <c r="I860" s="45">
        <f>G860*('Itens de Contrato'!F860+'Itens de Contrato'!G860)</f>
        <v>0</v>
      </c>
    </row>
    <row r="861" spans="1:9" x14ac:dyDescent="0.25">
      <c r="A861" s="22" t="str">
        <f>'Itens de Contrato'!A861</f>
        <v>Sistema de Climatização - Lazer - 02 AC 30000 BTU/h</v>
      </c>
      <c r="B861" s="22" t="str">
        <f>'Itens de Contrato'!B861</f>
        <v>7.5.3</v>
      </c>
      <c r="C861" s="68" t="str">
        <f>VLOOKUP(B861,'Itens de Contrato'!B$5:J$873,2,0)</f>
        <v>BORRACHA ESPONJOSA PARA ISOLAMENTO DE TUBO 40mm - DRENO AC</v>
      </c>
      <c r="D861" s="41">
        <v>21</v>
      </c>
      <c r="E861" s="42">
        <f>D861*('Itens de Contrato'!F861+'Itens de Contrato'!G861)</f>
        <v>302.21918280475273</v>
      </c>
      <c r="F861" s="44">
        <f t="shared" si="26"/>
        <v>21</v>
      </c>
      <c r="G861" s="44">
        <f>SUM('Medição 01'!G861,'Medição 02'!G861,'Medição 03'!G861,'Medição 04'!G861,'Medição 05'!G861,'Medição 06'!G861,'Medição 07'!G861,'Medição 08'!G861,'Medição 09'!G861,'Medição 10'!G861,'Medição 11'!G861,'Medição 12'!G861)</f>
        <v>0</v>
      </c>
      <c r="H861" s="46">
        <f t="shared" si="27"/>
        <v>0</v>
      </c>
      <c r="I861" s="45">
        <f>G861*('Itens de Contrato'!F861+'Itens de Contrato'!G861)</f>
        <v>0</v>
      </c>
    </row>
    <row r="862" spans="1:9" x14ac:dyDescent="0.25">
      <c r="A862" s="22" t="str">
        <f>'Itens de Contrato'!A862</f>
        <v>Sistema de Climatização - Lazer - 02 AC 30000 BTU/h</v>
      </c>
      <c r="B862" s="22" t="str">
        <f>'Itens de Contrato'!B862</f>
        <v>7.5.4</v>
      </c>
      <c r="C862" s="68" t="str">
        <f>VLOOKUP(B862,'Itens de Contrato'!B$5:J$873,2,0)</f>
        <v>FITA ADESIVA ALUMINIZADA 45mm X 45m</v>
      </c>
      <c r="D862" s="41">
        <v>1</v>
      </c>
      <c r="E862" s="42">
        <f>D862*('Itens de Contrato'!F862+'Itens de Contrato'!G862)</f>
        <v>23.892501275826501</v>
      </c>
      <c r="F862" s="44">
        <f t="shared" si="26"/>
        <v>1</v>
      </c>
      <c r="G862" s="44">
        <f>SUM('Medição 01'!G862,'Medição 02'!G862,'Medição 03'!G862,'Medição 04'!G862,'Medição 05'!G862,'Medição 06'!G862,'Medição 07'!G862,'Medição 08'!G862,'Medição 09'!G862,'Medição 10'!G862,'Medição 11'!G862,'Medição 12'!G862)</f>
        <v>0</v>
      </c>
      <c r="H862" s="46">
        <f t="shared" si="27"/>
        <v>0</v>
      </c>
      <c r="I862" s="45">
        <f>G862*('Itens de Contrato'!F862+'Itens de Contrato'!G862)</f>
        <v>0</v>
      </c>
    </row>
    <row r="863" spans="1:9" x14ac:dyDescent="0.25">
      <c r="A863" s="22" t="str">
        <f>'Itens de Contrato'!A863</f>
        <v>Sistema de Climatização - Lazer - 02 AC 30000 BTU/h</v>
      </c>
      <c r="B863" s="22" t="str">
        <f>'Itens de Contrato'!B863</f>
        <v>7.5.5</v>
      </c>
      <c r="C863" s="68" t="str">
        <f>VLOOKUP(B863,'Itens de Contrato'!B$5:J$873,2,0)</f>
        <v>CABO PP FLEX ISOL. 450/750V / PVC 70oC, CL.5, NBR-Nm247-5, 4x2,5mm2 FAB. COBRECOM</v>
      </c>
      <c r="D863" s="41">
        <v>25</v>
      </c>
      <c r="E863" s="42">
        <f>D863*('Itens de Contrato'!F863+'Itens de Contrato'!G863)</f>
        <v>590.32642041150257</v>
      </c>
      <c r="F863" s="44">
        <f t="shared" si="26"/>
        <v>25</v>
      </c>
      <c r="G863" s="44">
        <f>SUM('Medição 01'!G863,'Medição 02'!G863,'Medição 03'!G863,'Medição 04'!G863,'Medição 05'!G863,'Medição 06'!G863,'Medição 07'!G863,'Medição 08'!G863,'Medição 09'!G863,'Medição 10'!G863,'Medição 11'!G863,'Medição 12'!G863)</f>
        <v>0</v>
      </c>
      <c r="H863" s="46">
        <f t="shared" si="27"/>
        <v>0</v>
      </c>
      <c r="I863" s="45">
        <f>G863*('Itens de Contrato'!F863+'Itens de Contrato'!G863)</f>
        <v>0</v>
      </c>
    </row>
    <row r="864" spans="1:9" x14ac:dyDescent="0.25">
      <c r="A864" s="22" t="str">
        <f>'Itens de Contrato'!A864</f>
        <v>Sistema de Climatização - Lazer - 05 AC 36000 BTU/h</v>
      </c>
      <c r="B864" s="22" t="str">
        <f>'Itens de Contrato'!B864</f>
        <v>7.6.1</v>
      </c>
      <c r="C864" s="68" t="str">
        <f>VLOOKUP(B864,'Itens de Contrato'!B$5:J$873,2,0)</f>
        <v>TUBO DE COBRE FLEXÍVEL Ф 3/8" x 0,8mm NBR-7541 - LINHA LÍQUIDO</v>
      </c>
      <c r="D864" s="41">
        <v>120</v>
      </c>
      <c r="E864" s="42">
        <f>D864*('Itens de Contrato'!F864+'Itens de Contrato'!G864)</f>
        <v>14255.020761198379</v>
      </c>
      <c r="F864" s="44">
        <f t="shared" si="26"/>
        <v>120</v>
      </c>
      <c r="G864" s="44">
        <f>SUM('Medição 01'!G864,'Medição 02'!G864,'Medição 03'!G864,'Medição 04'!G864,'Medição 05'!G864,'Medição 06'!G864,'Medição 07'!G864,'Medição 08'!G864,'Medição 09'!G864,'Medição 10'!G864,'Medição 11'!G864,'Medição 12'!G864)</f>
        <v>0</v>
      </c>
      <c r="H864" s="46">
        <f t="shared" si="27"/>
        <v>0</v>
      </c>
      <c r="I864" s="45">
        <f>G864*('Itens de Contrato'!F864+'Itens de Contrato'!G864)</f>
        <v>0</v>
      </c>
    </row>
    <row r="865" spans="1:9" x14ac:dyDescent="0.25">
      <c r="A865" s="22" t="str">
        <f>'Itens de Contrato'!A865</f>
        <v>Sistema de Climatização - Lazer - 05 AC 36000 BTU/h</v>
      </c>
      <c r="B865" s="22" t="str">
        <f>'Itens de Contrato'!B865</f>
        <v>7.6.2</v>
      </c>
      <c r="C865" s="68" t="str">
        <f>VLOOKUP(B865,'Itens de Contrato'!B$5:J$873,2,0)</f>
        <v>TUBO DE COBRE FLEXÍVEL Ф 3/4" x 1,6mm NBR-7541 - LINHA SUCÇÃO</v>
      </c>
      <c r="D865" s="41">
        <v>120</v>
      </c>
      <c r="E865" s="42">
        <f>D865*('Itens de Contrato'!F865+'Itens de Contrato'!G865)</f>
        <v>17589.910939276899</v>
      </c>
      <c r="F865" s="44">
        <f t="shared" si="26"/>
        <v>120</v>
      </c>
      <c r="G865" s="44">
        <f>SUM('Medição 01'!G865,'Medição 02'!G865,'Medição 03'!G865,'Medição 04'!G865,'Medição 05'!G865,'Medição 06'!G865,'Medição 07'!G865,'Medição 08'!G865,'Medição 09'!G865,'Medição 10'!G865,'Medição 11'!G865,'Medição 12'!G865)</f>
        <v>0</v>
      </c>
      <c r="H865" s="46">
        <f t="shared" si="27"/>
        <v>0</v>
      </c>
      <c r="I865" s="45">
        <f>G865*('Itens de Contrato'!F865+'Itens de Contrato'!G865)</f>
        <v>0</v>
      </c>
    </row>
    <row r="866" spans="1:9" x14ac:dyDescent="0.25">
      <c r="A866" s="22" t="str">
        <f>'Itens de Contrato'!A866</f>
        <v>Sistema de Climatização - Lazer - 05 AC 36000 BTU/h</v>
      </c>
      <c r="B866" s="22" t="str">
        <f>'Itens de Contrato'!B866</f>
        <v>7.6.3</v>
      </c>
      <c r="C866" s="68" t="str">
        <f>VLOOKUP(B866,'Itens de Contrato'!B$5:J$873,2,0)</f>
        <v>BORRACHA ESPONJOSA PARA ISOLAMENTO DE TUBO 40mm - DRENO AC</v>
      </c>
      <c r="D866" s="41">
        <v>120</v>
      </c>
      <c r="E866" s="42">
        <f>D866*('Itens de Contrato'!F866+'Itens de Contrato'!G866)</f>
        <v>1726.9667588843013</v>
      </c>
      <c r="F866" s="44">
        <f t="shared" si="26"/>
        <v>120</v>
      </c>
      <c r="G866" s="44">
        <f>SUM('Medição 01'!G866,'Medição 02'!G866,'Medição 03'!G866,'Medição 04'!G866,'Medição 05'!G866,'Medição 06'!G866,'Medição 07'!G866,'Medição 08'!G866,'Medição 09'!G866,'Medição 10'!G866,'Medição 11'!G866,'Medição 12'!G866)</f>
        <v>0</v>
      </c>
      <c r="H866" s="46">
        <f t="shared" si="27"/>
        <v>0</v>
      </c>
      <c r="I866" s="45">
        <f>G866*('Itens de Contrato'!F866+'Itens de Contrato'!G866)</f>
        <v>0</v>
      </c>
    </row>
    <row r="867" spans="1:9" x14ac:dyDescent="0.25">
      <c r="A867" s="22" t="str">
        <f>'Itens de Contrato'!A867</f>
        <v>Sistema de Climatização - Lazer - 05 AC 36000 BTU/h</v>
      </c>
      <c r="B867" s="22" t="str">
        <f>'Itens de Contrato'!B867</f>
        <v>7.6.4</v>
      </c>
      <c r="C867" s="68" t="str">
        <f>VLOOKUP(B867,'Itens de Contrato'!B$5:J$873,2,0)</f>
        <v>FITA ADESIVA ALUMINIZADA 45mm X 45m</v>
      </c>
      <c r="D867" s="41">
        <v>1</v>
      </c>
      <c r="E867" s="42">
        <f>D867*('Itens de Contrato'!F867+'Itens de Contrato'!G867)</f>
        <v>23.892501275826501</v>
      </c>
      <c r="F867" s="44">
        <f t="shared" si="26"/>
        <v>1</v>
      </c>
      <c r="G867" s="44">
        <f>SUM('Medição 01'!G867,'Medição 02'!G867,'Medição 03'!G867,'Medição 04'!G867,'Medição 05'!G867,'Medição 06'!G867,'Medição 07'!G867,'Medição 08'!G867,'Medição 09'!G867,'Medição 10'!G867,'Medição 11'!G867,'Medição 12'!G867)</f>
        <v>0</v>
      </c>
      <c r="H867" s="46">
        <f t="shared" si="27"/>
        <v>0</v>
      </c>
      <c r="I867" s="45">
        <f>G867*('Itens de Contrato'!F867+'Itens de Contrato'!G867)</f>
        <v>0</v>
      </c>
    </row>
    <row r="868" spans="1:9" x14ac:dyDescent="0.25">
      <c r="A868" s="22" t="str">
        <f>'Itens de Contrato'!A868</f>
        <v>Sistema de Climatização - Lazer - 05 AC 36000 BTU/h</v>
      </c>
      <c r="B868" s="22" t="str">
        <f>'Itens de Contrato'!B868</f>
        <v>7.6.5</v>
      </c>
      <c r="C868" s="68" t="str">
        <f>VLOOKUP(B868,'Itens de Contrato'!B$5:J$873,2,0)</f>
        <v>CABO PP FLEX ISOL. 450/750V / PVC 70oC, CL.5, NBR-Nm247-5, 4x2,5mm2 FAB. COBRECOM</v>
      </c>
      <c r="D868" s="41">
        <v>130</v>
      </c>
      <c r="E868" s="42">
        <f>D868*('Itens de Contrato'!F868+'Itens de Contrato'!G868)</f>
        <v>3069.6973861398133</v>
      </c>
      <c r="F868" s="44">
        <f t="shared" si="26"/>
        <v>130</v>
      </c>
      <c r="G868" s="44">
        <f>SUM('Medição 01'!G868,'Medição 02'!G868,'Medição 03'!G868,'Medição 04'!G868,'Medição 05'!G868,'Medição 06'!G868,'Medição 07'!G868,'Medição 08'!G868,'Medição 09'!G868,'Medição 10'!G868,'Medição 11'!G868,'Medição 12'!G868)</f>
        <v>0</v>
      </c>
      <c r="H868" s="46">
        <f t="shared" si="27"/>
        <v>0</v>
      </c>
      <c r="I868" s="45">
        <f>G868*('Itens de Contrato'!F868+'Itens de Contrato'!G868)</f>
        <v>0</v>
      </c>
    </row>
    <row r="869" spans="1:9" x14ac:dyDescent="0.25">
      <c r="A869" s="22" t="str">
        <f>'Itens de Contrato'!A869</f>
        <v>Sistema de Climatização - Lazer - 01 AC 60000 BTU/h</v>
      </c>
      <c r="B869" s="22" t="str">
        <f>'Itens de Contrato'!B869</f>
        <v>7.7.1</v>
      </c>
      <c r="C869" s="68" t="str">
        <f>VLOOKUP(B869,'Itens de Contrato'!B$5:J$873,2,0)</f>
        <v>TUBO DE COBRE FLEXÍVEL Ф 3/8" x 0,8mm NBR-7541 - LINHA LÍQUIDO</v>
      </c>
      <c r="D869" s="41">
        <v>27</v>
      </c>
      <c r="E869" s="42">
        <f>D869*('Itens de Contrato'!F869+'Itens de Contrato'!G869)</f>
        <v>3207.3796712696353</v>
      </c>
      <c r="F869" s="44">
        <f t="shared" si="26"/>
        <v>27</v>
      </c>
      <c r="G869" s="44">
        <f>SUM('Medição 01'!G869,'Medição 02'!G869,'Medição 03'!G869,'Medição 04'!G869,'Medição 05'!G869,'Medição 06'!G869,'Medição 07'!G869,'Medição 08'!G869,'Medição 09'!G869,'Medição 10'!G869,'Medição 11'!G869,'Medição 12'!G869)</f>
        <v>0</v>
      </c>
      <c r="H869" s="46">
        <f t="shared" si="27"/>
        <v>0</v>
      </c>
      <c r="I869" s="45">
        <f>G869*('Itens de Contrato'!F869+'Itens de Contrato'!G869)</f>
        <v>0</v>
      </c>
    </row>
    <row r="870" spans="1:9" x14ac:dyDescent="0.25">
      <c r="A870" s="22" t="str">
        <f>'Itens de Contrato'!A870</f>
        <v>Sistema de Climatização - Lazer - 01 AC 60000 BTU/h</v>
      </c>
      <c r="B870" s="22" t="str">
        <f>'Itens de Contrato'!B870</f>
        <v>7.7.2</v>
      </c>
      <c r="C870" s="68" t="str">
        <f>VLOOKUP(B870,'Itens de Contrato'!B$5:J$873,2,0)</f>
        <v>TUBO DE COBRE FLEXÍVEL Ф 1.1/8" x 1,6mm NBR-7541 - LINHA SUCÇÃO</v>
      </c>
      <c r="D870" s="41">
        <v>27</v>
      </c>
      <c r="E870" s="42">
        <f>D870*('Itens de Contrato'!F870+'Itens de Contrato'!G870)</f>
        <v>5319.2252840392675</v>
      </c>
      <c r="F870" s="44">
        <f t="shared" si="26"/>
        <v>27</v>
      </c>
      <c r="G870" s="44">
        <f>SUM('Medição 01'!G870,'Medição 02'!G870,'Medição 03'!G870,'Medição 04'!G870,'Medição 05'!G870,'Medição 06'!G870,'Medição 07'!G870,'Medição 08'!G870,'Medição 09'!G870,'Medição 10'!G870,'Medição 11'!G870,'Medição 12'!G870)</f>
        <v>0</v>
      </c>
      <c r="H870" s="46">
        <f t="shared" si="27"/>
        <v>0</v>
      </c>
      <c r="I870" s="45">
        <f>G870*('Itens de Contrato'!F870+'Itens de Contrato'!G870)</f>
        <v>0</v>
      </c>
    </row>
    <row r="871" spans="1:9" x14ac:dyDescent="0.25">
      <c r="A871" s="22" t="str">
        <f>'Itens de Contrato'!A871</f>
        <v>Sistema de Climatização - Lazer - 01 AC 60000 BTU/h</v>
      </c>
      <c r="B871" s="22" t="str">
        <f>'Itens de Contrato'!B871</f>
        <v>7.7.3</v>
      </c>
      <c r="C871" s="68" t="str">
        <f>VLOOKUP(B871,'Itens de Contrato'!B$5:J$873,2,0)</f>
        <v>BORRACHA ESPONJOSA PARA ISOLAMENTO DE TUBO 40mm - DRENO AC</v>
      </c>
      <c r="D871" s="41">
        <v>27</v>
      </c>
      <c r="E871" s="42">
        <f>D871*('Itens de Contrato'!F871+'Itens de Contrato'!G871)</f>
        <v>388.56752074896781</v>
      </c>
      <c r="F871" s="44">
        <f t="shared" si="26"/>
        <v>27</v>
      </c>
      <c r="G871" s="44">
        <f>SUM('Medição 01'!G871,'Medição 02'!G871,'Medição 03'!G871,'Medição 04'!G871,'Medição 05'!G871,'Medição 06'!G871,'Medição 07'!G871,'Medição 08'!G871,'Medição 09'!G871,'Medição 10'!G871,'Medição 11'!G871,'Medição 12'!G871)</f>
        <v>0</v>
      </c>
      <c r="H871" s="46">
        <f t="shared" si="27"/>
        <v>0</v>
      </c>
      <c r="I871" s="45">
        <f>G871*('Itens de Contrato'!F871+'Itens de Contrato'!G871)</f>
        <v>0</v>
      </c>
    </row>
    <row r="872" spans="1:9" x14ac:dyDescent="0.25">
      <c r="A872" s="22" t="str">
        <f>'Itens de Contrato'!A872</f>
        <v>Sistema de Climatização - Lazer - 01 AC 60000 BTU/h</v>
      </c>
      <c r="B872" s="22" t="str">
        <f>'Itens de Contrato'!B872</f>
        <v>7.7.4</v>
      </c>
      <c r="C872" s="68" t="str">
        <f>VLOOKUP(B872,'Itens de Contrato'!B$5:J$873,2,0)</f>
        <v>FITA ADESIVA ALUMINIZADA 45mm X 45m</v>
      </c>
      <c r="D872" s="41">
        <v>1</v>
      </c>
      <c r="E872" s="42">
        <f>D872*('Itens de Contrato'!F872+'Itens de Contrato'!G872)</f>
        <v>23.892501275826501</v>
      </c>
      <c r="F872" s="44">
        <f t="shared" si="26"/>
        <v>1</v>
      </c>
      <c r="G872" s="44">
        <f>SUM('Medição 01'!G872,'Medição 02'!G872,'Medição 03'!G872,'Medição 04'!G872,'Medição 05'!G872,'Medição 06'!G872,'Medição 07'!G872,'Medição 08'!G872,'Medição 09'!G872,'Medição 10'!G872,'Medição 11'!G872,'Medição 12'!G872)</f>
        <v>0</v>
      </c>
      <c r="H872" s="46">
        <f t="shared" si="27"/>
        <v>0</v>
      </c>
      <c r="I872" s="45">
        <f>G872*('Itens de Contrato'!F872+'Itens de Contrato'!G872)</f>
        <v>0</v>
      </c>
    </row>
    <row r="873" spans="1:9" x14ac:dyDescent="0.25">
      <c r="A873" s="22" t="str">
        <f>'Itens de Contrato'!A873</f>
        <v>Sistema de Climatização - Lazer - 01 AC 60000 BTU/h</v>
      </c>
      <c r="B873" s="22" t="str">
        <f>'Itens de Contrato'!B873</f>
        <v>7.7.5</v>
      </c>
      <c r="C873" s="68" t="str">
        <f>VLOOKUP(B873,'Itens de Contrato'!B$5:J$873,2,0)</f>
        <v>CABO PP FLEX ISOL. 450/750V / PVC 70oC, CL.5, NBR-Nm247-5, 4x2,5mm2 FAB. COBRECOM</v>
      </c>
      <c r="D873" s="41">
        <v>30</v>
      </c>
      <c r="E873" s="42">
        <f>D873*('Itens de Contrato'!F873+'Itens de Contrato'!G873)</f>
        <v>708.39170449380299</v>
      </c>
      <c r="F873" s="44">
        <f t="shared" si="26"/>
        <v>30</v>
      </c>
      <c r="G873" s="44">
        <f>SUM('Medição 01'!G873,'Medição 02'!G873,'Medição 03'!G873,'Medição 04'!G873,'Medição 05'!G873,'Medição 06'!G873,'Medição 07'!G873,'Medição 08'!G873,'Medição 09'!G873,'Medição 10'!G873,'Medição 11'!G873,'Medição 12'!G873)</f>
        <v>0</v>
      </c>
      <c r="H873" s="46">
        <f t="shared" si="27"/>
        <v>0</v>
      </c>
      <c r="I873" s="45">
        <f>G873*('Itens de Contrato'!F873+'Itens de Contrato'!G873)</f>
        <v>0</v>
      </c>
    </row>
    <row r="874" spans="1:9" x14ac:dyDescent="0.25">
      <c r="A874" s="22"/>
      <c r="B874" s="22"/>
      <c r="C874" s="14"/>
      <c r="D874" s="44"/>
      <c r="E874" s="45">
        <f>SUM(E6:E873)</f>
        <v>4982448.5977883134</v>
      </c>
      <c r="F874" s="44"/>
      <c r="G874" s="44"/>
      <c r="H874" s="46"/>
      <c r="I874" s="45"/>
    </row>
    <row r="875" spans="1:9" x14ac:dyDescent="0.25">
      <c r="A875" s="22"/>
      <c r="B875" s="22"/>
      <c r="C875" s="14"/>
      <c r="D875" s="44"/>
      <c r="E875" s="45"/>
      <c r="F875" s="44"/>
      <c r="G875" s="44"/>
      <c r="H875" s="46"/>
      <c r="I875" s="45"/>
    </row>
    <row r="876" spans="1:9" x14ac:dyDescent="0.25">
      <c r="A876" s="22"/>
      <c r="B876" s="22"/>
      <c r="C876" s="14"/>
      <c r="D876" s="44"/>
      <c r="E876" s="45"/>
      <c r="F876" s="44"/>
      <c r="G876" s="44"/>
      <c r="H876" s="46"/>
      <c r="I876" s="45"/>
    </row>
    <row r="877" spans="1:9" x14ac:dyDescent="0.25">
      <c r="A877" s="22"/>
      <c r="B877" s="22"/>
      <c r="C877" s="14"/>
      <c r="D877" s="44"/>
      <c r="E877" s="45"/>
      <c r="F877" s="44"/>
      <c r="G877" s="44"/>
      <c r="H877" s="46"/>
      <c r="I877" s="45"/>
    </row>
    <row r="878" spans="1:9" x14ac:dyDescent="0.25">
      <c r="A878" s="22"/>
      <c r="B878" s="22"/>
      <c r="C878" s="14"/>
      <c r="D878" s="44"/>
      <c r="E878" s="45"/>
      <c r="F878" s="44"/>
      <c r="G878" s="44"/>
      <c r="H878" s="46"/>
      <c r="I878" s="45"/>
    </row>
    <row r="879" spans="1:9" x14ac:dyDescent="0.25">
      <c r="A879" s="22"/>
      <c r="B879" s="22"/>
      <c r="C879" s="14"/>
      <c r="D879" s="44"/>
      <c r="E879" s="45"/>
      <c r="F879" s="44"/>
      <c r="G879" s="44"/>
      <c r="H879" s="46"/>
      <c r="I879" s="45"/>
    </row>
    <row r="880" spans="1:9" x14ac:dyDescent="0.25">
      <c r="A880" s="22"/>
      <c r="B880" s="22"/>
      <c r="C880" s="14"/>
      <c r="D880" s="44"/>
      <c r="E880" s="45"/>
      <c r="F880" s="44"/>
      <c r="G880" s="44"/>
      <c r="H880" s="46"/>
      <c r="I880" s="45"/>
    </row>
    <row r="881" spans="1:9" x14ac:dyDescent="0.25">
      <c r="A881" s="22"/>
      <c r="B881" s="22"/>
      <c r="C881" s="14"/>
      <c r="D881" s="44"/>
      <c r="E881" s="45"/>
      <c r="F881" s="44"/>
      <c r="G881" s="44"/>
      <c r="H881" s="46"/>
      <c r="I881" s="45"/>
    </row>
    <row r="882" spans="1:9" x14ac:dyDescent="0.25">
      <c r="A882" s="22"/>
      <c r="B882" s="22"/>
      <c r="C882" s="14"/>
      <c r="D882" s="44"/>
      <c r="E882" s="45"/>
      <c r="F882" s="44"/>
      <c r="G882" s="44"/>
      <c r="H882" s="46"/>
      <c r="I882" s="45"/>
    </row>
    <row r="883" spans="1:9" x14ac:dyDescent="0.25">
      <c r="A883" s="22"/>
      <c r="B883" s="22"/>
      <c r="C883" s="14"/>
      <c r="D883" s="44"/>
      <c r="E883" s="45"/>
      <c r="F883" s="44"/>
      <c r="G883" s="44"/>
      <c r="H883" s="46"/>
      <c r="I883" s="45"/>
    </row>
    <row r="884" spans="1:9" x14ac:dyDescent="0.25">
      <c r="A884" s="22"/>
      <c r="B884" s="22"/>
      <c r="C884" s="14"/>
      <c r="D884" s="44"/>
      <c r="E884" s="45"/>
      <c r="F884" s="44"/>
      <c r="G884" s="44"/>
      <c r="H884" s="46"/>
      <c r="I884" s="45"/>
    </row>
    <row r="885" spans="1:9" x14ac:dyDescent="0.25">
      <c r="A885" s="22"/>
      <c r="B885" s="22"/>
      <c r="C885" s="14"/>
      <c r="D885" s="44"/>
      <c r="E885" s="45"/>
      <c r="F885" s="44"/>
      <c r="G885" s="44"/>
      <c r="H885" s="46"/>
      <c r="I885" s="45"/>
    </row>
    <row r="886" spans="1:9" x14ac:dyDescent="0.25">
      <c r="A886" s="22"/>
      <c r="B886" s="22"/>
      <c r="C886" s="14"/>
      <c r="D886" s="44"/>
      <c r="E886" s="45"/>
      <c r="F886" s="44"/>
      <c r="G886" s="44"/>
      <c r="H886" s="46"/>
      <c r="I886" s="45"/>
    </row>
    <row r="887" spans="1:9" x14ac:dyDescent="0.25">
      <c r="A887" s="22"/>
      <c r="B887" s="22"/>
      <c r="C887" s="14"/>
      <c r="D887" s="44"/>
      <c r="E887" s="45"/>
      <c r="F887" s="44"/>
      <c r="G887" s="44"/>
      <c r="H887" s="46"/>
      <c r="I887" s="45"/>
    </row>
    <row r="888" spans="1:9" x14ac:dyDescent="0.25">
      <c r="A888" s="22"/>
      <c r="B888" s="22"/>
      <c r="C888" s="14"/>
      <c r="D888" s="44"/>
      <c r="E888" s="45"/>
      <c r="F888" s="44"/>
      <c r="G888" s="44"/>
      <c r="H888" s="46"/>
      <c r="I888" s="45"/>
    </row>
    <row r="889" spans="1:9" x14ac:dyDescent="0.25">
      <c r="A889" s="22"/>
      <c r="B889" s="22"/>
      <c r="C889" s="14"/>
      <c r="D889" s="44"/>
      <c r="E889" s="45"/>
      <c r="F889" s="44"/>
      <c r="G889" s="44"/>
      <c r="H889" s="46"/>
      <c r="I889" s="45"/>
    </row>
    <row r="890" spans="1:9" x14ac:dyDescent="0.25">
      <c r="A890" s="22"/>
      <c r="B890" s="22"/>
      <c r="C890" s="14"/>
      <c r="D890" s="44"/>
      <c r="E890" s="45"/>
      <c r="F890" s="44"/>
      <c r="G890" s="44"/>
      <c r="H890" s="46"/>
      <c r="I890" s="45"/>
    </row>
    <row r="891" spans="1:9" x14ac:dyDescent="0.25">
      <c r="A891" s="22"/>
      <c r="B891" s="22"/>
      <c r="C891" s="14"/>
      <c r="D891" s="44"/>
      <c r="E891" s="45"/>
      <c r="F891" s="44"/>
      <c r="G891" s="44"/>
      <c r="H891" s="46"/>
      <c r="I891" s="45"/>
    </row>
    <row r="892" spans="1:9" x14ac:dyDescent="0.25">
      <c r="A892" s="22"/>
      <c r="B892" s="22"/>
      <c r="C892" s="14"/>
      <c r="D892" s="44"/>
      <c r="E892" s="45"/>
      <c r="F892" s="44"/>
      <c r="G892" s="44"/>
      <c r="H892" s="46"/>
      <c r="I892" s="45"/>
    </row>
    <row r="893" spans="1:9" x14ac:dyDescent="0.25">
      <c r="A893" s="22"/>
      <c r="B893" s="22"/>
      <c r="C893" s="14"/>
      <c r="D893" s="44"/>
      <c r="E893" s="45"/>
      <c r="F893" s="44"/>
      <c r="G893" s="44"/>
      <c r="H893" s="46"/>
      <c r="I893" s="45"/>
    </row>
    <row r="894" spans="1:9" x14ac:dyDescent="0.25">
      <c r="A894" s="22"/>
      <c r="B894" s="22"/>
      <c r="C894" s="14"/>
      <c r="D894" s="44"/>
      <c r="E894" s="45"/>
      <c r="F894" s="44"/>
      <c r="G894" s="44"/>
      <c r="H894" s="46"/>
      <c r="I894" s="45"/>
    </row>
    <row r="895" spans="1:9" x14ac:dyDescent="0.25">
      <c r="A895" s="22"/>
      <c r="B895" s="22"/>
      <c r="C895" s="14"/>
      <c r="D895" s="44"/>
      <c r="E895" s="45"/>
      <c r="F895" s="44"/>
      <c r="G895" s="44"/>
      <c r="H895" s="46"/>
      <c r="I895" s="45"/>
    </row>
    <row r="896" spans="1:9" x14ac:dyDescent="0.25">
      <c r="A896" s="22"/>
      <c r="B896" s="22"/>
      <c r="C896" s="14"/>
      <c r="D896" s="44"/>
      <c r="E896" s="45"/>
      <c r="F896" s="44"/>
      <c r="G896" s="44"/>
      <c r="H896" s="46"/>
      <c r="I896" s="45"/>
    </row>
  </sheetData>
  <mergeCells count="1">
    <mergeCell ref="H1:I1"/>
  </mergeCells>
  <conditionalFormatting sqref="H6:H1001">
    <cfRule type="cellIs" dxfId="42" priority="2" operator="between">
      <formula>0</formula>
      <formula>0.5</formula>
    </cfRule>
    <cfRule type="cellIs" dxfId="41" priority="3" operator="between">
      <formula>0.51</formula>
      <formula>0.99</formula>
    </cfRule>
    <cfRule type="cellIs" dxfId="40" priority="4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K48"/>
  <sheetViews>
    <sheetView showGridLines="0" zoomScaleNormal="100" workbookViewId="0">
      <selection activeCell="A7" sqref="A7"/>
    </sheetView>
  </sheetViews>
  <sheetFormatPr defaultRowHeight="13.2" x14ac:dyDescent="0.25"/>
  <cols>
    <col min="1" max="1" width="14.44140625" style="1" customWidth="1"/>
    <col min="2" max="2" width="70" style="1" bestFit="1" customWidth="1"/>
    <col min="3" max="3" width="22.33203125" style="1" customWidth="1"/>
    <col min="4" max="1025" width="14.44140625" style="1" customWidth="1"/>
  </cols>
  <sheetData>
    <row r="1" spans="1:27" s="11" customFormat="1" ht="48" customHeight="1" x14ac:dyDescent="0.25">
      <c r="A1" s="8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12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37"/>
      <c r="B4" s="37"/>
      <c r="C4" s="37"/>
      <c r="D4" s="37"/>
      <c r="E4" s="37"/>
      <c r="F4" s="37"/>
      <c r="G4" s="37"/>
      <c r="H4" s="37"/>
      <c r="I4" s="14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4" t="s">
        <v>1670</v>
      </c>
      <c r="B5" s="4" t="s">
        <v>24</v>
      </c>
      <c r="C5" s="48" t="s">
        <v>1664</v>
      </c>
      <c r="D5" s="49" t="s">
        <v>1665</v>
      </c>
      <c r="E5" s="48" t="s">
        <v>1666</v>
      </c>
      <c r="F5" s="48" t="s">
        <v>1667</v>
      </c>
      <c r="G5" s="48" t="s">
        <v>1668</v>
      </c>
      <c r="H5" s="49" t="s">
        <v>1669</v>
      </c>
      <c r="I5" s="5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x14ac:dyDescent="0.25">
      <c r="A6" s="14" t="str">
        <f>Etapas!A6</f>
        <v>1.1</v>
      </c>
      <c r="B6" s="14" t="str">
        <f>Etapas!B6</f>
        <v>Instalações Elétricas - Tubulações Laje aparente</v>
      </c>
      <c r="C6" s="41">
        <f>SUMIF('Medição 01'!$A:$A,$B6,'Medição 01'!D:D)</f>
        <v>18093</v>
      </c>
      <c r="D6" s="42">
        <f>SUMIF('Medição 01'!$A:$A,$B6,'Medição 01'!E:E)</f>
        <v>155657.80147857781</v>
      </c>
      <c r="E6" s="41">
        <f>SUMIF('Medição 01'!$A:$A,$B6,'Medição 01'!F:F)</f>
        <v>18093</v>
      </c>
      <c r="F6" s="41">
        <f>SUMIF('Medição 01'!$A:$A,$B6,'Medição 01'!G:G)</f>
        <v>0</v>
      </c>
      <c r="G6" s="43">
        <f t="shared" ref="G6:G47" si="0">F6/C6</f>
        <v>0</v>
      </c>
      <c r="H6" s="42">
        <f>F6*('Itens de Contrato'!F6+'Itens de Contrato'!G6)</f>
        <v>0</v>
      </c>
      <c r="I6" s="46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25">
      <c r="A7" s="22" t="str">
        <f>Etapas!A7</f>
        <v>1.2</v>
      </c>
      <c r="B7" s="14" t="str">
        <f>Etapas!B7</f>
        <v>Instalações Elétricas - Tubulações Piso e paredes</v>
      </c>
      <c r="C7" s="41">
        <f>SUMIF('Medição 01'!$A:$A,$B7,'Medição 01'!D:D)</f>
        <v>6268</v>
      </c>
      <c r="D7" s="42">
        <f>SUMIF('Medição 01'!$A:$A,$B7,'Medição 01'!E:E)</f>
        <v>41618.334000139206</v>
      </c>
      <c r="E7" s="41">
        <f>SUMIF('Medição 01'!$A:$A,$B7,'Medição 01'!F:F)</f>
        <v>6268</v>
      </c>
      <c r="F7" s="41">
        <f>SUMIF('Medição 01'!$A:$A,$B7,'Medição 01'!G:G)</f>
        <v>0</v>
      </c>
      <c r="G7" s="43">
        <f t="shared" si="0"/>
        <v>0</v>
      </c>
      <c r="H7" s="42">
        <f>F7*('Itens de Contrato'!F7+'Itens de Contrato'!G7)</f>
        <v>0</v>
      </c>
      <c r="I7" s="46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22" t="str">
        <f>Etapas!A8</f>
        <v>1.3</v>
      </c>
      <c r="B8" s="14" t="str">
        <f>Etapas!B8</f>
        <v>Instalações Elétricas - Fiação de Distribuição</v>
      </c>
      <c r="C8" s="41">
        <f>SUMIF('Medição 01'!$A:$A,$B8,'Medição 01'!D:D)</f>
        <v>47739</v>
      </c>
      <c r="D8" s="42">
        <f>SUMIF('Medição 01'!$A:$A,$B8,'Medição 01'!E:E)</f>
        <v>303963.00006453675</v>
      </c>
      <c r="E8" s="41">
        <f>SUMIF('Medição 01'!$A:$A,$B8,'Medição 01'!F:F)</f>
        <v>47739</v>
      </c>
      <c r="F8" s="41">
        <f>SUMIF('Medição 01'!$A:$A,$B8,'Medição 01'!G:G)</f>
        <v>0</v>
      </c>
      <c r="G8" s="43">
        <f t="shared" si="0"/>
        <v>0</v>
      </c>
      <c r="H8" s="42">
        <f>F8*('Itens de Contrato'!F8+'Itens de Contrato'!G8)</f>
        <v>0</v>
      </c>
      <c r="I8" s="46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2" t="str">
        <f>Etapas!A9</f>
        <v>1.4</v>
      </c>
      <c r="B9" s="14" t="str">
        <f>Etapas!B9</f>
        <v>Instalações Elétricas - Tomadas e Interruptores</v>
      </c>
      <c r="C9" s="41">
        <f>SUMIF('Medição 01'!$A:$A,$B9,'Medição 01'!D:D)</f>
        <v>1787</v>
      </c>
      <c r="D9" s="42">
        <f>SUMIF('Medição 01'!$A:$A,$B9,'Medição 01'!E:E)</f>
        <v>131104.33022301199</v>
      </c>
      <c r="E9" s="41">
        <f>SUMIF('Medição 01'!$A:$A,$B9,'Medição 01'!F:F)</f>
        <v>1787</v>
      </c>
      <c r="F9" s="41">
        <f>SUMIF('Medição 01'!$A:$A,$B9,'Medição 01'!G:G)</f>
        <v>0</v>
      </c>
      <c r="G9" s="43">
        <f t="shared" si="0"/>
        <v>0</v>
      </c>
      <c r="H9" s="42">
        <f>F9*('Itens de Contrato'!F9+'Itens de Contrato'!G9)</f>
        <v>0</v>
      </c>
      <c r="I9" s="46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x14ac:dyDescent="0.25">
      <c r="A10" s="22" t="str">
        <f>Etapas!A10</f>
        <v>1.5</v>
      </c>
      <c r="B10" s="14" t="str">
        <f>Etapas!B10</f>
        <v>Instalações Elétricas - Luminárias e Acessórios (Somente Mão de Obra)</v>
      </c>
      <c r="C10" s="41">
        <f>SUMIF('Medição 01'!$A:$A,$B10,'Medição 01'!D:D)</f>
        <v>533</v>
      </c>
      <c r="D10" s="42">
        <f>SUMIF('Medição 01'!$A:$A,$B10,'Medição 01'!E:E)</f>
        <v>12127.83</v>
      </c>
      <c r="E10" s="41">
        <f>SUMIF('Medição 01'!$A:$A,$B10,'Medição 01'!F:F)</f>
        <v>533</v>
      </c>
      <c r="F10" s="41">
        <f>SUMIF('Medição 01'!$A:$A,$B10,'Medição 01'!G:G)</f>
        <v>0</v>
      </c>
      <c r="G10" s="43">
        <f t="shared" si="0"/>
        <v>0</v>
      </c>
      <c r="H10" s="42">
        <f>F10*('Itens de Contrato'!F10+'Itens de Contrato'!G10)</f>
        <v>0</v>
      </c>
      <c r="I10" s="46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25">
      <c r="A11" s="22" t="str">
        <f>Etapas!A11</f>
        <v>1.6</v>
      </c>
      <c r="B11" s="14" t="str">
        <f>Etapas!B11</f>
        <v>Instalações Elétricas - Eletrocalhas e Acessórios</v>
      </c>
      <c r="C11" s="41">
        <f>SUMIF('Medição 01'!$A:$A,$B11,'Medição 01'!D:D)</f>
        <v>510</v>
      </c>
      <c r="D11" s="42">
        <f>SUMIF('Medição 01'!$A:$A,$B11,'Medição 01'!E:E)</f>
        <v>8071.5631865658552</v>
      </c>
      <c r="E11" s="41">
        <f>SUMIF('Medição 01'!$A:$A,$B11,'Medição 01'!F:F)</f>
        <v>510</v>
      </c>
      <c r="F11" s="41">
        <f>SUMIF('Medição 01'!$A:$A,$B11,'Medição 01'!G:G)</f>
        <v>0</v>
      </c>
      <c r="G11" s="43">
        <f t="shared" si="0"/>
        <v>0</v>
      </c>
      <c r="H11" s="42">
        <f>F11*('Itens de Contrato'!F11+'Itens de Contrato'!G11)</f>
        <v>0</v>
      </c>
      <c r="I11" s="4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x14ac:dyDescent="0.25">
      <c r="A12" s="22" t="str">
        <f>Etapas!A12</f>
        <v>1.7</v>
      </c>
      <c r="B12" s="14" t="str">
        <f>Etapas!B12</f>
        <v>Instalações Elétricas - Quadros - Infraestrutura</v>
      </c>
      <c r="C12" s="41">
        <f>SUMIF('Medição 01'!$A:$A,$B12,'Medição 01'!D:D)</f>
        <v>3404</v>
      </c>
      <c r="D12" s="42">
        <f>SUMIF('Medição 01'!$A:$A,$B12,'Medição 01'!E:E)</f>
        <v>60376.467034034154</v>
      </c>
      <c r="E12" s="41">
        <f>SUMIF('Medição 01'!$A:$A,$B12,'Medição 01'!F:F)</f>
        <v>3404</v>
      </c>
      <c r="F12" s="41">
        <f>SUMIF('Medição 01'!$A:$A,$B12,'Medição 01'!G:G)</f>
        <v>0</v>
      </c>
      <c r="G12" s="43">
        <f t="shared" si="0"/>
        <v>0</v>
      </c>
      <c r="H12" s="42">
        <f>F12*('Itens de Contrato'!F12+'Itens de Contrato'!G12)</f>
        <v>0</v>
      </c>
      <c r="I12" s="46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x14ac:dyDescent="0.25">
      <c r="A13" s="22" t="str">
        <f>Etapas!A13</f>
        <v>1.8</v>
      </c>
      <c r="B13" s="14" t="str">
        <f>Etapas!B13</f>
        <v>Instalações Elétricas - Quadros - Cabeamento</v>
      </c>
      <c r="C13" s="41">
        <f>SUMIF('Medição 01'!$A:$A,$B13,'Medição 01'!D:D)</f>
        <v>6689</v>
      </c>
      <c r="D13" s="42">
        <f>SUMIF('Medição 01'!$A:$A,$B13,'Medição 01'!E:E)</f>
        <v>302424.81061295507</v>
      </c>
      <c r="E13" s="41">
        <f>SUMIF('Medição 01'!$A:$A,$B13,'Medição 01'!F:F)</f>
        <v>6689</v>
      </c>
      <c r="F13" s="41">
        <f>SUMIF('Medição 01'!$A:$A,$B13,'Medição 01'!G:G)</f>
        <v>0</v>
      </c>
      <c r="G13" s="43">
        <f t="shared" si="0"/>
        <v>0</v>
      </c>
      <c r="H13" s="42">
        <f>F13*('Itens de Contrato'!F13+'Itens de Contrato'!G13)</f>
        <v>0</v>
      </c>
      <c r="I13" s="46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x14ac:dyDescent="0.25">
      <c r="A14" s="14" t="str">
        <f>Etapas!A14</f>
        <v>1.9</v>
      </c>
      <c r="B14" s="14" t="str">
        <f>Etapas!B14</f>
        <v>Instalações Elétricas - Quadros</v>
      </c>
      <c r="C14" s="41">
        <f>SUMIF('Medição 01'!$A:$A,$B14,'Medição 01'!D:D)</f>
        <v>42</v>
      </c>
      <c r="D14" s="42">
        <f>SUMIF('Medição 01'!$A:$A,$B14,'Medição 01'!E:E)</f>
        <v>352980.26884865784</v>
      </c>
      <c r="E14" s="41">
        <f>SUMIF('Medição 01'!$A:$A,$B14,'Medição 01'!F:F)</f>
        <v>42</v>
      </c>
      <c r="F14" s="41">
        <f>SUMIF('Medição 01'!$A:$A,$B14,'Medição 01'!G:G)</f>
        <v>0</v>
      </c>
      <c r="G14" s="43">
        <f t="shared" si="0"/>
        <v>0</v>
      </c>
      <c r="H14" s="42">
        <f>F14*('Itens de Contrato'!F14+'Itens de Contrato'!G14)</f>
        <v>0</v>
      </c>
      <c r="I14" s="46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x14ac:dyDescent="0.25">
      <c r="A15" s="22" t="str">
        <f>Etapas!A15</f>
        <v>2.1</v>
      </c>
      <c r="B15" s="14" t="str">
        <f>Etapas!B15</f>
        <v>Instalações de Telecom/Infra CFTV - Tubulações Laje aparente e paredes</v>
      </c>
      <c r="C15" s="41">
        <f>SUMIF('Medição 01'!$A:$A,$B15,'Medição 01'!D:D)</f>
        <v>6198</v>
      </c>
      <c r="D15" s="42">
        <f>SUMIF('Medição 01'!$A:$A,$B15,'Medição 01'!E:E)</f>
        <v>83136.095939352439</v>
      </c>
      <c r="E15" s="41">
        <f>SUMIF('Medição 01'!$A:$A,$B15,'Medição 01'!F:F)</f>
        <v>6198</v>
      </c>
      <c r="F15" s="41">
        <f>SUMIF('Medição 01'!$A:$A,$B15,'Medição 01'!G:G)</f>
        <v>0</v>
      </c>
      <c r="G15" s="43">
        <f t="shared" si="0"/>
        <v>0</v>
      </c>
      <c r="H15" s="42">
        <f>F15*('Itens de Contrato'!F15+'Itens de Contrato'!G15)</f>
        <v>0</v>
      </c>
      <c r="I15" s="46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25">
      <c r="A16" s="22" t="str">
        <f>Etapas!A16</f>
        <v>2.2</v>
      </c>
      <c r="B16" s="14" t="str">
        <f>Etapas!B16</f>
        <v>Instalações de Telecom/Infra CFTV - Tomadas e afins</v>
      </c>
      <c r="C16" s="41">
        <f>SUMIF('Medição 01'!$A:$A,$B16,'Medição 01'!D:D)</f>
        <v>200</v>
      </c>
      <c r="D16" s="42">
        <f>SUMIF('Medição 01'!$A:$A,$B16,'Medição 01'!E:E)</f>
        <v>19745.964665518288</v>
      </c>
      <c r="E16" s="41">
        <f>SUMIF('Medição 01'!$A:$A,$B16,'Medição 01'!F:F)</f>
        <v>200</v>
      </c>
      <c r="F16" s="41">
        <f>SUMIF('Medição 01'!$A:$A,$B16,'Medição 01'!G:G)</f>
        <v>0</v>
      </c>
      <c r="G16" s="43">
        <f t="shared" si="0"/>
        <v>0</v>
      </c>
      <c r="H16" s="42">
        <f>F16*('Itens de Contrato'!F16+'Itens de Contrato'!G16)</f>
        <v>0</v>
      </c>
      <c r="I16" s="46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x14ac:dyDescent="0.25">
      <c r="A17" s="22" t="str">
        <f>Etapas!A17</f>
        <v>2.3</v>
      </c>
      <c r="B17" s="14" t="str">
        <f>Etapas!B17</f>
        <v>Instalações de Telecom/Infra CFTV - Fiação de distribuição</v>
      </c>
      <c r="C17" s="41">
        <f>SUMIF('Medição 01'!$A:$A,$B17,'Medição 01'!D:D)</f>
        <v>1905</v>
      </c>
      <c r="D17" s="42">
        <f>SUMIF('Medição 01'!$A:$A,$B17,'Medição 01'!E:E)</f>
        <v>9560.4935660726787</v>
      </c>
      <c r="E17" s="41">
        <f>SUMIF('Medição 01'!$A:$A,$B17,'Medição 01'!F:F)</f>
        <v>1905</v>
      </c>
      <c r="F17" s="41">
        <f>SUMIF('Medição 01'!$A:$A,$B17,'Medição 01'!G:G)</f>
        <v>0</v>
      </c>
      <c r="G17" s="43">
        <f t="shared" si="0"/>
        <v>0</v>
      </c>
      <c r="H17" s="42">
        <f>F17*('Itens de Contrato'!F17+'Itens de Contrato'!G17)</f>
        <v>0</v>
      </c>
      <c r="I17" s="46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x14ac:dyDescent="0.25">
      <c r="A18" s="22" t="str">
        <f>Etapas!A18</f>
        <v>2.4</v>
      </c>
      <c r="B18" s="14" t="str">
        <f>Etapas!B18</f>
        <v>Instalações de Telecom/Infra CFTV - Alimentadores dos Quadros</v>
      </c>
      <c r="C18" s="41">
        <f>SUMIF('Medição 01'!$A:$A,$B18,'Medição 01'!D:D)</f>
        <v>2595</v>
      </c>
      <c r="D18" s="42">
        <f>SUMIF('Medição 01'!$A:$A,$B18,'Medição 01'!E:E)</f>
        <v>37019.972872870945</v>
      </c>
      <c r="E18" s="41">
        <f>SUMIF('Medição 01'!$A:$A,$B18,'Medição 01'!F:F)</f>
        <v>2595</v>
      </c>
      <c r="F18" s="41">
        <f>SUMIF('Medição 01'!$A:$A,$B18,'Medição 01'!G:G)</f>
        <v>0</v>
      </c>
      <c r="G18" s="43">
        <f t="shared" si="0"/>
        <v>0</v>
      </c>
      <c r="H18" s="42">
        <f>F18*('Itens de Contrato'!F18+'Itens de Contrato'!G18)</f>
        <v>0</v>
      </c>
      <c r="I18" s="4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25">
      <c r="A19" s="22" t="str">
        <f>Etapas!A19</f>
        <v>3.1</v>
      </c>
      <c r="B19" s="14" t="str">
        <f>Etapas!B19</f>
        <v>Instalações Hidráulicas - AF Isométricos</v>
      </c>
      <c r="C19" s="41">
        <f>SUMIF('Medição 01'!$A:$A,$B19,'Medição 01'!D:D)</f>
        <v>268.30769230769232</v>
      </c>
      <c r="D19" s="42">
        <f>SUMIF('Medição 01'!$A:$A,$B19,'Medição 01'!E:E)</f>
        <v>7032.6297434814105</v>
      </c>
      <c r="E19" s="41">
        <f>SUMIF('Medição 01'!$A:$A,$B19,'Medição 01'!F:F)</f>
        <v>3379</v>
      </c>
      <c r="F19" s="41">
        <f>SUMIF('Medição 01'!$A:$A,$B19,'Medição 01'!G:G)</f>
        <v>0</v>
      </c>
      <c r="G19" s="43">
        <f t="shared" si="0"/>
        <v>0</v>
      </c>
      <c r="H19" s="42">
        <f>F19*('Itens de Contrato'!F19+'Itens de Contrato'!G19)</f>
        <v>0</v>
      </c>
      <c r="I19" s="46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x14ac:dyDescent="0.25">
      <c r="A20" s="22" t="str">
        <f>Etapas!A20</f>
        <v>3.2</v>
      </c>
      <c r="B20" s="14" t="str">
        <f>Etapas!B20</f>
        <v>Instalações Hidráulicas - AQ Isométricos</v>
      </c>
      <c r="C20" s="41">
        <f>SUMIF('Medição 01'!$A:$A,$B20,'Medição 01'!D:D)</f>
        <v>110.53846153846155</v>
      </c>
      <c r="D20" s="42">
        <f>SUMIF('Medição 01'!$A:$A,$B20,'Medição 01'!E:E)</f>
        <v>13170.754763129135</v>
      </c>
      <c r="E20" s="41">
        <f>SUMIF('Medição 01'!$A:$A,$B20,'Medição 01'!F:F)</f>
        <v>1437</v>
      </c>
      <c r="F20" s="41">
        <f>SUMIF('Medição 01'!$A:$A,$B20,'Medição 01'!G:G)</f>
        <v>0</v>
      </c>
      <c r="G20" s="43">
        <f t="shared" si="0"/>
        <v>0</v>
      </c>
      <c r="H20" s="42">
        <f>F20*('Itens de Contrato'!F20+'Itens de Contrato'!G20)</f>
        <v>0</v>
      </c>
      <c r="I20" s="46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22" t="str">
        <f>Etapas!A21</f>
        <v>3.3</v>
      </c>
      <c r="B21" s="14" t="str">
        <f>Etapas!B21</f>
        <v>Instalações Hidráulicas - AF Prumadas e Distribuição</v>
      </c>
      <c r="C21" s="41">
        <f>SUMIF('Medição 01'!$A:$A,$B21,'Medição 01'!D:D)</f>
        <v>6749.25</v>
      </c>
      <c r="D21" s="42">
        <f>SUMIF('Medição 01'!$A:$A,$B21,'Medição 01'!E:E)</f>
        <v>506266.76919672254</v>
      </c>
      <c r="E21" s="41">
        <f>SUMIF('Medição 01'!$A:$A,$B21,'Medição 01'!F:F)</f>
        <v>6749.25</v>
      </c>
      <c r="F21" s="41">
        <f>SUMIF('Medição 01'!$A:$A,$B21,'Medição 01'!G:G)</f>
        <v>0</v>
      </c>
      <c r="G21" s="43">
        <f t="shared" si="0"/>
        <v>0</v>
      </c>
      <c r="H21" s="42">
        <f>F21*('Itens de Contrato'!F21+'Itens de Contrato'!G21)</f>
        <v>0</v>
      </c>
      <c r="I21" s="46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14" t="str">
        <f>Etapas!A22</f>
        <v>3.4</v>
      </c>
      <c r="B22" s="14" t="str">
        <f>Etapas!B22</f>
        <v>Instalações Hidráulicas - AQ Prumadas e Distribuição</v>
      </c>
      <c r="C22" s="41">
        <f>SUMIF('Medição 01'!$A:$A,$B22,'Medição 01'!D:D)</f>
        <v>5564</v>
      </c>
      <c r="D22" s="42">
        <f>SUMIF('Medição 01'!$A:$A,$B22,'Medição 01'!E:E)</f>
        <v>138815.75254412458</v>
      </c>
      <c r="E22" s="41">
        <f>SUMIF('Medição 01'!$A:$A,$B22,'Medição 01'!F:F)</f>
        <v>5564</v>
      </c>
      <c r="F22" s="41">
        <f>SUMIF('Medição 01'!$A:$A,$B22,'Medição 01'!G:G)</f>
        <v>0</v>
      </c>
      <c r="G22" s="43">
        <f t="shared" si="0"/>
        <v>0</v>
      </c>
      <c r="H22" s="42">
        <f>F22*('Itens de Contrato'!F22+'Itens de Contrato'!G22)</f>
        <v>0</v>
      </c>
      <c r="I22" s="46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 t="str">
        <f>Etapas!A23</f>
        <v>3.5</v>
      </c>
      <c r="B23" s="14" t="str">
        <f>Etapas!B23</f>
        <v>Instalações Hidráulicas - Estação redutora de pressão</v>
      </c>
      <c r="C23" s="41">
        <f>SUMIF('Medição 01'!$A:$A,$B23,'Medição 01'!D:D)</f>
        <v>187</v>
      </c>
      <c r="D23" s="42">
        <f>SUMIF('Medição 01'!$A:$A,$B23,'Medição 01'!E:E)</f>
        <v>107786.37413297647</v>
      </c>
      <c r="E23" s="41">
        <f>SUMIF('Medição 01'!$A:$A,$B23,'Medição 01'!F:F)</f>
        <v>187</v>
      </c>
      <c r="F23" s="41">
        <f>SUMIF('Medição 01'!$A:$A,$B23,'Medição 01'!G:G)</f>
        <v>0</v>
      </c>
      <c r="G23" s="43">
        <f t="shared" si="0"/>
        <v>0</v>
      </c>
      <c r="H23" s="42">
        <f>F23*('Itens de Contrato'!F23+'Itens de Contrato'!G23)</f>
        <v>0</v>
      </c>
      <c r="I23" s="46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 t="str">
        <f>Etapas!A24</f>
        <v>3.6</v>
      </c>
      <c r="B24" s="14" t="str">
        <f>Etapas!B24</f>
        <v>Instalações Hidráulicas - Csternas/Sucção e recalque</v>
      </c>
      <c r="C24" s="41">
        <f>SUMIF('Medição 01'!$A:$A,$B24,'Medição 01'!D:D)</f>
        <v>541</v>
      </c>
      <c r="D24" s="42">
        <f>SUMIF('Medição 01'!$A:$A,$B24,'Medição 01'!E:E)</f>
        <v>196235.63644160025</v>
      </c>
      <c r="E24" s="41">
        <f>SUMIF('Medição 01'!$A:$A,$B24,'Medição 01'!F:F)</f>
        <v>541</v>
      </c>
      <c r="F24" s="41">
        <f>SUMIF('Medição 01'!$A:$A,$B24,'Medição 01'!G:G)</f>
        <v>0</v>
      </c>
      <c r="G24" s="43">
        <f t="shared" si="0"/>
        <v>0</v>
      </c>
      <c r="H24" s="42">
        <f>F24*('Itens de Contrato'!F24+'Itens de Contrato'!G24)</f>
        <v>0</v>
      </c>
      <c r="I24" s="46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 t="str">
        <f>Etapas!A25</f>
        <v>4.1</v>
      </c>
      <c r="B25" s="14" t="str">
        <f>Etapas!B25</f>
        <v>Instalações Sanitárias - Ramais e ventilação</v>
      </c>
      <c r="C25" s="41">
        <f>SUMIF('Medição 01'!$A:$A,$B25,'Medição 01'!D:D)</f>
        <v>6272</v>
      </c>
      <c r="D25" s="42">
        <f>SUMIF('Medição 01'!$A:$A,$B25,'Medição 01'!E:E)</f>
        <v>199356.51145257737</v>
      </c>
      <c r="E25" s="41">
        <f>SUMIF('Medição 01'!$A:$A,$B25,'Medição 01'!F:F)</f>
        <v>6272</v>
      </c>
      <c r="F25" s="41">
        <f>SUMIF('Medição 01'!$A:$A,$B25,'Medição 01'!G:G)</f>
        <v>0</v>
      </c>
      <c r="G25" s="43">
        <f t="shared" si="0"/>
        <v>0</v>
      </c>
      <c r="H25" s="42">
        <f>F25*('Itens de Contrato'!F25+'Itens de Contrato'!G25)</f>
        <v>0</v>
      </c>
      <c r="I25" s="46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 t="str">
        <f>Etapas!A26</f>
        <v>4.2</v>
      </c>
      <c r="B26" s="14" t="str">
        <f>Etapas!B26</f>
        <v>Instalações Sanitárias - Caixas e ralos</v>
      </c>
      <c r="C26" s="41">
        <f>SUMIF('Medição 01'!$A:$A,$B26,'Medição 01'!D:D)</f>
        <v>267</v>
      </c>
      <c r="D26" s="42">
        <f>SUMIF('Medição 01'!$A:$A,$B26,'Medição 01'!E:E)</f>
        <v>65396.179214287666</v>
      </c>
      <c r="E26" s="41">
        <f>SUMIF('Medição 01'!$A:$A,$B26,'Medição 01'!F:F)</f>
        <v>267</v>
      </c>
      <c r="F26" s="41">
        <f>SUMIF('Medição 01'!$A:$A,$B26,'Medição 01'!G:G)</f>
        <v>0</v>
      </c>
      <c r="G26" s="43">
        <f t="shared" si="0"/>
        <v>0</v>
      </c>
      <c r="H26" s="42">
        <f>F26*('Itens de Contrato'!F26+'Itens de Contrato'!G26)</f>
        <v>0</v>
      </c>
    </row>
    <row r="27" spans="1:27" x14ac:dyDescent="0.25">
      <c r="A27" s="22" t="str">
        <f>Etapas!A27</f>
        <v>4.3</v>
      </c>
      <c r="B27" s="14" t="str">
        <f>Etapas!B27</f>
        <v>Instalações Sanitárias - Elementos de fixação e suporte / Acessórios</v>
      </c>
      <c r="C27" s="41">
        <f>SUMIF('Medição 01'!$A:$A,$B27,'Medição 01'!D:D)</f>
        <v>5446.5352333333331</v>
      </c>
      <c r="D27" s="42">
        <f>SUMIF('Medição 01'!$A:$A,$B27,'Medição 01'!E:E)</f>
        <v>167706.77448185298</v>
      </c>
      <c r="E27" s="41">
        <f>SUMIF('Medição 01'!$A:$A,$B27,'Medição 01'!F:F)</f>
        <v>5446.5352333333331</v>
      </c>
      <c r="F27" s="41">
        <f>SUMIF('Medição 01'!$A:$A,$B27,'Medição 01'!G:G)</f>
        <v>0</v>
      </c>
      <c r="G27" s="43">
        <f t="shared" si="0"/>
        <v>0</v>
      </c>
      <c r="H27" s="42">
        <f>F27*('Itens de Contrato'!F27+'Itens de Contrato'!G27)</f>
        <v>0</v>
      </c>
    </row>
    <row r="28" spans="1:27" x14ac:dyDescent="0.25">
      <c r="A28" s="22" t="str">
        <f>Etapas!A28</f>
        <v>4.4</v>
      </c>
      <c r="B28" s="14" t="str">
        <f>Etapas!B28</f>
        <v>Instalações Sanitárias - Louças e metais (Somente mão de obra)</v>
      </c>
      <c r="C28" s="41">
        <f>SUMIF('Medição 01'!$A:$A,$B28,'Medição 01'!D:D)</f>
        <v>2281</v>
      </c>
      <c r="D28" s="42">
        <f>SUMIF('Medição 01'!$A:$A,$B28,'Medição 01'!E:E)</f>
        <v>48220.842800000013</v>
      </c>
      <c r="E28" s="41">
        <f>SUMIF('Medição 01'!$A:$A,$B28,'Medição 01'!F:F)</f>
        <v>2281</v>
      </c>
      <c r="F28" s="41">
        <f>SUMIF('Medição 01'!$A:$A,$B28,'Medição 01'!G:G)</f>
        <v>0</v>
      </c>
      <c r="G28" s="43">
        <f t="shared" si="0"/>
        <v>0</v>
      </c>
      <c r="H28" s="42">
        <f>F28*('Itens de Contrato'!F28+'Itens de Contrato'!G28)</f>
        <v>0</v>
      </c>
    </row>
    <row r="29" spans="1:27" x14ac:dyDescent="0.25">
      <c r="A29" s="22" t="str">
        <f>Etapas!A29</f>
        <v>5.1</v>
      </c>
      <c r="B29" s="14" t="str">
        <f>Etapas!B29</f>
        <v>Instalações Águas Pluviais/Drenagem - Prumadas/Distribuição</v>
      </c>
      <c r="C29" s="41">
        <f>SUMIF('Medição 01'!$A:$A,$B29,'Medição 01'!D:D)</f>
        <v>2041</v>
      </c>
      <c r="D29" s="42">
        <f>SUMIF('Medição 01'!$A:$A,$B29,'Medição 01'!E:E)</f>
        <v>210368.31540578129</v>
      </c>
      <c r="E29" s="41">
        <f>SUMIF('Medição 01'!$A:$A,$B29,'Medição 01'!F:F)</f>
        <v>2041</v>
      </c>
      <c r="F29" s="41">
        <f>SUMIF('Medição 01'!$A:$A,$B29,'Medição 01'!G:G)</f>
        <v>0</v>
      </c>
      <c r="G29" s="43">
        <f t="shared" si="0"/>
        <v>0</v>
      </c>
      <c r="H29" s="42">
        <f>F29*('Itens de Contrato'!F29+'Itens de Contrato'!G29)</f>
        <v>0</v>
      </c>
    </row>
    <row r="30" spans="1:27" x14ac:dyDescent="0.25">
      <c r="A30" s="14" t="str">
        <f>Etapas!A30</f>
        <v>5.2</v>
      </c>
      <c r="B30" s="14" t="str">
        <f>Etapas!B30</f>
        <v>Instalações Águas Pluviais/Drenagem - Caixas e ralos</v>
      </c>
      <c r="C30" s="41">
        <f>SUMIF('Medição 01'!$A:$A,$B30,'Medição 01'!D:D)</f>
        <v>49</v>
      </c>
      <c r="D30" s="42">
        <f>SUMIF('Medição 01'!$A:$A,$B30,'Medição 01'!E:E)</f>
        <v>8069.6573753529774</v>
      </c>
      <c r="E30" s="41">
        <f>SUMIF('Medição 01'!$A:$A,$B30,'Medição 01'!F:F)</f>
        <v>49</v>
      </c>
      <c r="F30" s="41">
        <f>SUMIF('Medição 01'!$A:$A,$B30,'Medição 01'!G:G)</f>
        <v>0</v>
      </c>
      <c r="G30" s="43">
        <f t="shared" si="0"/>
        <v>0</v>
      </c>
      <c r="H30" s="42">
        <f>F30*('Itens de Contrato'!F30+'Itens de Contrato'!G30)</f>
        <v>0</v>
      </c>
    </row>
    <row r="31" spans="1:27" x14ac:dyDescent="0.25">
      <c r="A31" s="22" t="str">
        <f>Etapas!A31</f>
        <v>5.3</v>
      </c>
      <c r="B31" s="14" t="str">
        <f>Etapas!B31</f>
        <v>Instalações Águas Pluviais/Drenagem - Elementos de fixação e suporte/Acessórios</v>
      </c>
      <c r="C31" s="41">
        <f>SUMIF('Medição 01'!$A:$A,$B31,'Medição 01'!D:D)</f>
        <v>3575.4375</v>
      </c>
      <c r="D31" s="42">
        <f>SUMIF('Medição 01'!$A:$A,$B31,'Medição 01'!E:E)</f>
        <v>14211.502526235672</v>
      </c>
      <c r="E31" s="41">
        <f>SUMIF('Medição 01'!$A:$A,$B31,'Medição 01'!F:F)</f>
        <v>3575.4375</v>
      </c>
      <c r="F31" s="41">
        <f>SUMIF('Medição 01'!$A:$A,$B31,'Medição 01'!G:G)</f>
        <v>0</v>
      </c>
      <c r="G31" s="43">
        <f t="shared" si="0"/>
        <v>0</v>
      </c>
      <c r="H31" s="42">
        <f>F31*('Itens de Contrato'!F31+'Itens de Contrato'!G31)</f>
        <v>0</v>
      </c>
    </row>
    <row r="32" spans="1:27" x14ac:dyDescent="0.25">
      <c r="A32" s="22" t="str">
        <f>Etapas!A32</f>
        <v>5.4</v>
      </c>
      <c r="B32" s="14" t="str">
        <f>Etapas!B32</f>
        <v>Instalações Águas Pluviais/Drenagem - Drenos de ar condicionado</v>
      </c>
      <c r="C32" s="41">
        <f>SUMIF('Medição 01'!$A:$A,$B32,'Medição 01'!D:D)</f>
        <v>870</v>
      </c>
      <c r="D32" s="42">
        <f>SUMIF('Medição 01'!$A:$A,$B32,'Medição 01'!E:E)</f>
        <v>18511.837891839845</v>
      </c>
      <c r="E32" s="41">
        <f>SUMIF('Medição 01'!$A:$A,$B32,'Medição 01'!F:F)</f>
        <v>870</v>
      </c>
      <c r="F32" s="41">
        <f>SUMIF('Medição 01'!$A:$A,$B32,'Medição 01'!G:G)</f>
        <v>0</v>
      </c>
      <c r="G32" s="43">
        <f t="shared" si="0"/>
        <v>0</v>
      </c>
      <c r="H32" s="42">
        <f>F32*('Itens de Contrato'!F32+'Itens de Contrato'!G32)</f>
        <v>0</v>
      </c>
    </row>
    <row r="33" spans="1:8" x14ac:dyDescent="0.25">
      <c r="A33" s="22" t="str">
        <f>Etapas!A33</f>
        <v>5.5</v>
      </c>
      <c r="B33" s="14" t="str">
        <f>Etapas!B33</f>
        <v>Instalações Águas Pluviais/Drenagem - Bombeamento/Drenagem</v>
      </c>
      <c r="C33" s="41">
        <f>SUMIF('Medição 01'!$A:$A,$B33,'Medição 01'!D:D)</f>
        <v>37</v>
      </c>
      <c r="D33" s="42">
        <f>SUMIF('Medição 01'!$A:$A,$B33,'Medição 01'!E:E)</f>
        <v>34649.434618009625</v>
      </c>
      <c r="E33" s="41">
        <f>SUMIF('Medição 01'!$A:$A,$B33,'Medição 01'!F:F)</f>
        <v>37</v>
      </c>
      <c r="F33" s="41">
        <f>SUMIF('Medição 01'!$A:$A,$B33,'Medição 01'!G:G)</f>
        <v>0</v>
      </c>
      <c r="G33" s="43">
        <f t="shared" si="0"/>
        <v>0</v>
      </c>
      <c r="H33" s="42">
        <f>F33*('Itens de Contrato'!F33+'Itens de Contrato'!G33)</f>
        <v>0</v>
      </c>
    </row>
    <row r="34" spans="1:8" x14ac:dyDescent="0.25">
      <c r="A34" s="22" t="str">
        <f>Etapas!A34</f>
        <v>6.1</v>
      </c>
      <c r="B34" s="14" t="str">
        <f>Etapas!B34</f>
        <v>Istalações Incêndio - Tubulações (Prumadas /Distribuição) - FG</v>
      </c>
      <c r="C34" s="41">
        <f>SUMIF('Medição 01'!$A:$A,$B34,'Medição 01'!D:D)</f>
        <v>4732</v>
      </c>
      <c r="D34" s="42">
        <f>SUMIF('Medição 01'!$A:$A,$B34,'Medição 01'!E:E)</f>
        <v>332195.00845626375</v>
      </c>
      <c r="E34" s="41">
        <f>SUMIF('Medição 01'!$A:$A,$B34,'Medição 01'!F:F)</f>
        <v>4732</v>
      </c>
      <c r="F34" s="41">
        <f>SUMIF('Medição 01'!$A:$A,$B34,'Medição 01'!G:G)</f>
        <v>0</v>
      </c>
      <c r="G34" s="43">
        <f t="shared" si="0"/>
        <v>0</v>
      </c>
      <c r="H34" s="42">
        <f>F34*('Itens de Contrato'!F34+'Itens de Contrato'!G34)</f>
        <v>0</v>
      </c>
    </row>
    <row r="35" spans="1:8" x14ac:dyDescent="0.25">
      <c r="A35" s="22" t="str">
        <f>Etapas!A35</f>
        <v>6.2</v>
      </c>
      <c r="B35" s="14" t="str">
        <f>Etapas!B35</f>
        <v>Istalações Incêndio - Tubulações (Distribuição) - CPVC</v>
      </c>
      <c r="C35" s="41">
        <f>SUMIF('Medição 01'!$A:$A,$B35,'Medição 01'!D:D)</f>
        <v>279</v>
      </c>
      <c r="D35" s="42">
        <f>SUMIF('Medição 01'!$A:$A,$B35,'Medição 01'!E:E)</f>
        <v>70427.952669755148</v>
      </c>
      <c r="E35" s="41">
        <f>SUMIF('Medição 01'!$A:$A,$B35,'Medição 01'!F:F)</f>
        <v>279</v>
      </c>
      <c r="F35" s="41">
        <f>SUMIF('Medição 01'!$A:$A,$B35,'Medição 01'!G:G)</f>
        <v>0</v>
      </c>
      <c r="G35" s="43">
        <f t="shared" si="0"/>
        <v>0</v>
      </c>
      <c r="H35" s="42">
        <f>F35*('Itens de Contrato'!F35+'Itens de Contrato'!G35)</f>
        <v>0</v>
      </c>
    </row>
    <row r="36" spans="1:8" x14ac:dyDescent="0.25">
      <c r="A36" s="22" t="str">
        <f>Etapas!A36</f>
        <v>6.3</v>
      </c>
      <c r="B36" s="14" t="str">
        <f>Etapas!B36</f>
        <v>Istalações Incêndio - Bombeamento / Registros</v>
      </c>
      <c r="C36" s="41">
        <f>SUMIF('Medição 01'!$A:$A,$B36,'Medição 01'!D:D)</f>
        <v>410</v>
      </c>
      <c r="D36" s="42">
        <f>SUMIF('Medição 01'!$A:$A,$B36,'Medição 01'!E:E)</f>
        <v>189479.21589570559</v>
      </c>
      <c r="E36" s="41">
        <f>SUMIF('Medição 01'!$A:$A,$B36,'Medição 01'!F:F)</f>
        <v>410</v>
      </c>
      <c r="F36" s="41">
        <f>SUMIF('Medição 01'!$A:$A,$B36,'Medição 01'!G:G)</f>
        <v>0</v>
      </c>
      <c r="G36" s="43">
        <f t="shared" si="0"/>
        <v>0</v>
      </c>
      <c r="H36" s="42">
        <f>F36*('Itens de Contrato'!F36+'Itens de Contrato'!G36)</f>
        <v>0</v>
      </c>
    </row>
    <row r="37" spans="1:8" x14ac:dyDescent="0.25">
      <c r="A37" s="22" t="str">
        <f>Etapas!A37</f>
        <v>6.4</v>
      </c>
      <c r="B37" s="14" t="str">
        <f>Etapas!B37</f>
        <v>Istalações Incêndio - Hidrantes / Extintores e Sinalização</v>
      </c>
      <c r="C37" s="41">
        <f>SUMIF('Medição 01'!$A:$A,$B37,'Medição 01'!D:D)</f>
        <v>571</v>
      </c>
      <c r="D37" s="42">
        <f>SUMIF('Medição 01'!$A:$A,$B37,'Medição 01'!E:E)</f>
        <v>150722.30932614047</v>
      </c>
      <c r="E37" s="41">
        <f>SUMIF('Medição 01'!$A:$A,$B37,'Medição 01'!F:F)</f>
        <v>571</v>
      </c>
      <c r="F37" s="41">
        <f>SUMIF('Medição 01'!$A:$A,$B37,'Medição 01'!G:G)</f>
        <v>0</v>
      </c>
      <c r="G37" s="43">
        <f t="shared" si="0"/>
        <v>0</v>
      </c>
      <c r="H37" s="42">
        <f>F37*('Itens de Contrato'!F37+'Itens de Contrato'!G37)</f>
        <v>0</v>
      </c>
    </row>
    <row r="38" spans="1:8" x14ac:dyDescent="0.25">
      <c r="A38" s="14" t="str">
        <f>Etapas!A38</f>
        <v>6.5</v>
      </c>
      <c r="B38" s="14" t="str">
        <f>Etapas!B38</f>
        <v>Istalações Incêndio - Sistema SPDA</v>
      </c>
      <c r="C38" s="41">
        <f>SUMIF('Medição 01'!$A:$A,$B38,'Medição 01'!D:D)</f>
        <v>1521</v>
      </c>
      <c r="D38" s="42">
        <f>SUMIF('Medição 01'!$A:$A,$B38,'Medição 01'!E:E)</f>
        <v>78503.778669770894</v>
      </c>
      <c r="E38" s="41">
        <f>SUMIF('Medição 01'!$A:$A,$B38,'Medição 01'!F:F)</f>
        <v>1521</v>
      </c>
      <c r="F38" s="41">
        <f>SUMIF('Medição 01'!$A:$A,$B38,'Medição 01'!G:G)</f>
        <v>0</v>
      </c>
      <c r="G38" s="43">
        <f t="shared" si="0"/>
        <v>0</v>
      </c>
      <c r="H38" s="42">
        <f>F38*('Itens de Contrato'!F38+'Itens de Contrato'!G38)</f>
        <v>0</v>
      </c>
    </row>
    <row r="39" spans="1:8" x14ac:dyDescent="0.25">
      <c r="A39" s="22" t="str">
        <f>Etapas!A39</f>
        <v>6.6</v>
      </c>
      <c r="B39" s="14" t="str">
        <f>Etapas!B39</f>
        <v>Istalações Incêndio - Gás de Cozinha - GLP</v>
      </c>
      <c r="C39" s="41">
        <f>SUMIF('Medição 01'!$A:$A,$B39,'Medição 01'!D:D)</f>
        <v>1333</v>
      </c>
      <c r="D39" s="42">
        <f>SUMIF('Medição 01'!$A:$A,$B39,'Medição 01'!E:E)</f>
        <v>158204.58216057235</v>
      </c>
      <c r="E39" s="41">
        <f>SUMIF('Medição 01'!$A:$A,$B39,'Medição 01'!F:F)</f>
        <v>1333</v>
      </c>
      <c r="F39" s="41">
        <f>SUMIF('Medição 01'!$A:$A,$B39,'Medição 01'!G:G)</f>
        <v>0</v>
      </c>
      <c r="G39" s="43">
        <f t="shared" si="0"/>
        <v>0</v>
      </c>
      <c r="H39" s="42">
        <f>F39*('Itens de Contrato'!F39+'Itens de Contrato'!G39)</f>
        <v>0</v>
      </c>
    </row>
    <row r="40" spans="1:8" x14ac:dyDescent="0.25">
      <c r="A40" s="22" t="str">
        <f>Etapas!A40</f>
        <v>6.7</v>
      </c>
      <c r="B40" s="14" t="str">
        <f>Etapas!B40</f>
        <v>Istalações Incêndio - Sistema de Detecção e Alarme - SDAI</v>
      </c>
      <c r="C40" s="41">
        <f>SUMIF('Medição 01'!$A:$A,$B40,'Medição 01'!D:D)</f>
        <v>2867</v>
      </c>
      <c r="D40" s="42">
        <f>SUMIF('Medição 01'!$A:$A,$B40,'Medição 01'!E:E)</f>
        <v>201650.20974006428</v>
      </c>
      <c r="E40" s="41">
        <f>SUMIF('Medição 01'!$A:$A,$B40,'Medição 01'!F:F)</f>
        <v>2867</v>
      </c>
      <c r="F40" s="41">
        <f>SUMIF('Medição 01'!$A:$A,$B40,'Medição 01'!G:G)</f>
        <v>0</v>
      </c>
      <c r="G40" s="43">
        <f t="shared" si="0"/>
        <v>0</v>
      </c>
      <c r="H40" s="42">
        <f>F40*('Itens de Contrato'!F40+'Itens de Contrato'!G40)</f>
        <v>0</v>
      </c>
    </row>
    <row r="41" spans="1:8" x14ac:dyDescent="0.25">
      <c r="A41" s="22" t="str">
        <f>Etapas!A41</f>
        <v>7.1</v>
      </c>
      <c r="B41" s="14" t="str">
        <f>Etapas!B41</f>
        <v>Sistema de Climatização - Apto.Tipo - 02 AC 12000 BTU/h</v>
      </c>
      <c r="C41" s="41">
        <f>SUMIF('Medição 01'!$A:$A,$B41,'Medição 01'!D:D)</f>
        <v>2059.1999999999998</v>
      </c>
      <c r="D41" s="42">
        <f>SUMIF('Medição 01'!$A:$A,$B41,'Medição 01'!E:E)</f>
        <v>88580.204952282569</v>
      </c>
      <c r="E41" s="41">
        <f>SUMIF('Medição 01'!$A:$A,$B41,'Medição 01'!F:F)</f>
        <v>2059.1999999999998</v>
      </c>
      <c r="F41" s="41">
        <f>SUMIF('Medição 01'!$A:$A,$B41,'Medição 01'!G:G)</f>
        <v>0</v>
      </c>
      <c r="G41" s="43">
        <f t="shared" si="0"/>
        <v>0</v>
      </c>
      <c r="H41" s="42">
        <f>F41*('Itens de Contrato'!F41+'Itens de Contrato'!G41)</f>
        <v>0</v>
      </c>
    </row>
    <row r="42" spans="1:8" x14ac:dyDescent="0.25">
      <c r="A42" s="22" t="str">
        <f>Etapas!A42</f>
        <v>7.2</v>
      </c>
      <c r="B42" s="14" t="str">
        <f>Etapas!B42</f>
        <v>Sistema de Climatização - Apto.Tipo - 02 AC 18000 BTU/h</v>
      </c>
      <c r="C42" s="41">
        <f>SUMIF('Medição 01'!$A:$A,$B42,'Medição 01'!D:D)</f>
        <v>2553.1999999999998</v>
      </c>
      <c r="D42" s="42">
        <f>SUMIF('Medição 01'!$A:$A,$B42,'Medição 01'!E:E)</f>
        <v>126463.54019742244</v>
      </c>
      <c r="E42" s="41">
        <f>SUMIF('Medição 01'!$A:$A,$B42,'Medição 01'!F:F)</f>
        <v>2553.1999999999998</v>
      </c>
      <c r="F42" s="41">
        <f>SUMIF('Medição 01'!$A:$A,$B42,'Medição 01'!G:G)</f>
        <v>0</v>
      </c>
      <c r="G42" s="43">
        <f t="shared" si="0"/>
        <v>0</v>
      </c>
      <c r="H42" s="42">
        <f>F42*('Itens de Contrato'!F42+'Itens de Contrato'!G42)</f>
        <v>0</v>
      </c>
    </row>
    <row r="43" spans="1:8" x14ac:dyDescent="0.25">
      <c r="A43" s="22" t="str">
        <f>Etapas!A43</f>
        <v>7.3</v>
      </c>
      <c r="B43" s="14" t="str">
        <f>Etapas!B43</f>
        <v>Sistema de Climatização - Apto.Tipo - 01 AC 36000 BTU/h</v>
      </c>
      <c r="C43" s="41">
        <f>SUMIF('Medição 01'!$A:$A,$B43,'Medição 01'!D:D)</f>
        <v>668.2</v>
      </c>
      <c r="D43" s="42">
        <f>SUMIF('Medição 01'!$A:$A,$B43,'Medição 01'!E:E)</f>
        <v>40421.266591773026</v>
      </c>
      <c r="E43" s="41">
        <f>SUMIF('Medição 01'!$A:$A,$B43,'Medição 01'!F:F)</f>
        <v>668.2</v>
      </c>
      <c r="F43" s="41">
        <f>SUMIF('Medição 01'!$A:$A,$B43,'Medição 01'!G:G)</f>
        <v>0</v>
      </c>
      <c r="G43" s="43">
        <f t="shared" si="0"/>
        <v>0</v>
      </c>
      <c r="H43" s="42">
        <f>F43*('Itens de Contrato'!F43+'Itens de Contrato'!G43)</f>
        <v>0</v>
      </c>
    </row>
    <row r="44" spans="1:8" x14ac:dyDescent="0.25">
      <c r="A44" s="22" t="str">
        <f>Etapas!A44</f>
        <v>7.4</v>
      </c>
      <c r="B44" s="14" t="str">
        <f>Etapas!B44</f>
        <v>Sistema de Climatização - Guarita - 01 AC 12000 BTU/h</v>
      </c>
      <c r="C44" s="41">
        <f>SUMIF('Medição 01'!$A:$A,$B44,'Medição 01'!D:D)</f>
        <v>113</v>
      </c>
      <c r="D44" s="42">
        <f>SUMIF('Medição 01'!$A:$A,$B44,'Medição 01'!E:E)</f>
        <v>4839.4470917531089</v>
      </c>
      <c r="E44" s="41">
        <f>SUMIF('Medição 01'!$A:$A,$B44,'Medição 01'!F:F)</f>
        <v>113</v>
      </c>
      <c r="F44" s="41">
        <f>SUMIF('Medição 01'!$A:$A,$B44,'Medição 01'!G:G)</f>
        <v>0</v>
      </c>
      <c r="G44" s="43">
        <f t="shared" si="0"/>
        <v>0</v>
      </c>
      <c r="H44" s="42">
        <f>F44*('Itens de Contrato'!F44+'Itens de Contrato'!G44)</f>
        <v>0</v>
      </c>
    </row>
    <row r="45" spans="1:8" x14ac:dyDescent="0.25">
      <c r="A45" s="22" t="str">
        <f>Etapas!A45</f>
        <v>7.5</v>
      </c>
      <c r="B45" s="14" t="str">
        <f>Etapas!B45</f>
        <v>Sistema de Climatização - Lazer - 02 AC 30000 BTU/h</v>
      </c>
      <c r="C45" s="41">
        <f>SUMIF('Medição 01'!$A:$A,$B45,'Medição 01'!D:D)</f>
        <v>89</v>
      </c>
      <c r="D45" s="42">
        <f>SUMIF('Medição 01'!$A:$A,$B45,'Medição 01'!E:E)</f>
        <v>6489.3011520752552</v>
      </c>
      <c r="E45" s="41">
        <f>SUMIF('Medição 01'!$A:$A,$B45,'Medição 01'!F:F)</f>
        <v>89</v>
      </c>
      <c r="F45" s="41">
        <f>SUMIF('Medição 01'!$A:$A,$B45,'Medição 01'!G:G)</f>
        <v>0</v>
      </c>
      <c r="G45" s="43">
        <f t="shared" si="0"/>
        <v>0</v>
      </c>
      <c r="H45" s="42">
        <f>F45*('Itens de Contrato'!F45+'Itens de Contrato'!G45)</f>
        <v>0</v>
      </c>
    </row>
    <row r="46" spans="1:8" x14ac:dyDescent="0.25">
      <c r="A46" s="14" t="str">
        <f>Etapas!A46</f>
        <v>7.6</v>
      </c>
      <c r="B46" s="14" t="str">
        <f>Etapas!B46</f>
        <v>Sistema de Climatização - Lazer - 05 AC 36000 BTU/h</v>
      </c>
      <c r="C46" s="41">
        <f>SUMIF('Medição 01'!$A:$A,$B46,'Medição 01'!D:D)</f>
        <v>491</v>
      </c>
      <c r="D46" s="42">
        <f>SUMIF('Medição 01'!$A:$A,$B46,'Medição 01'!E:E)</f>
        <v>36665.488346775222</v>
      </c>
      <c r="E46" s="41">
        <f>SUMIF('Medição 01'!$A:$A,$B46,'Medição 01'!F:F)</f>
        <v>491</v>
      </c>
      <c r="F46" s="41">
        <f>SUMIF('Medição 01'!$A:$A,$B46,'Medição 01'!G:G)</f>
        <v>0</v>
      </c>
      <c r="G46" s="43">
        <f t="shared" si="0"/>
        <v>0</v>
      </c>
      <c r="H46" s="42">
        <f>F46*('Itens de Contrato'!F46+'Itens de Contrato'!G46)</f>
        <v>0</v>
      </c>
    </row>
    <row r="47" spans="1:8" x14ac:dyDescent="0.25">
      <c r="A47" s="14" t="str">
        <f>Etapas!A47</f>
        <v>7.7</v>
      </c>
      <c r="B47" s="14" t="str">
        <f>Etapas!B47</f>
        <v>Sistema de Climatização - Lazer - 01 AC 60000 BTU/h</v>
      </c>
      <c r="C47" s="41">
        <f>SUMIF('Medição 01'!$A:$A,$B47,'Medição 01'!D:D)</f>
        <v>112</v>
      </c>
      <c r="D47" s="42">
        <f>SUMIF('Medição 01'!$A:$A,$B47,'Medição 01'!E:E)</f>
        <v>9647.4566818274998</v>
      </c>
      <c r="E47" s="41">
        <f>SUMIF('Medição 01'!$A:$A,$B47,'Medição 01'!F:F)</f>
        <v>112</v>
      </c>
      <c r="F47" s="41">
        <f>SUMIF('Medição 01'!$A:$A,$B47,'Medição 01'!G:G)</f>
        <v>0</v>
      </c>
      <c r="G47" s="43">
        <f t="shared" si="0"/>
        <v>0</v>
      </c>
      <c r="H47" s="42">
        <f>F47*('Itens de Contrato'!F47+'Itens de Contrato'!G47)</f>
        <v>0</v>
      </c>
    </row>
    <row r="48" spans="1:8" x14ac:dyDescent="0.25">
      <c r="D48" s="71">
        <f>SUM(D6:D47)</f>
        <v>4747875.6670124466</v>
      </c>
    </row>
  </sheetData>
  <mergeCells count="1">
    <mergeCell ref="H1:I1"/>
  </mergeCells>
  <conditionalFormatting sqref="G6:G868">
    <cfRule type="cellIs" dxfId="39" priority="5" operator="between">
      <formula>0</formula>
      <formula>0.5</formula>
    </cfRule>
  </conditionalFormatting>
  <conditionalFormatting sqref="I5:I25 G6:G47 G48:H868">
    <cfRule type="cellIs" dxfId="38" priority="4" operator="greaterThanOrEqual">
      <formula>1</formula>
    </cfRule>
  </conditionalFormatting>
  <conditionalFormatting sqref="I5:I25 G48:H868 G6:G47">
    <cfRule type="cellIs" dxfId="37" priority="3" operator="between">
      <formula>0.51</formula>
      <formula>0.99</formula>
    </cfRule>
  </conditionalFormatting>
  <conditionalFormatting sqref="I5:I25 H48:H868">
    <cfRule type="cellIs" dxfId="36" priority="2" operator="between">
      <formula>0</formula>
      <formula>0.5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Contrato'!B$6:J$873,2,0)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 + 'Itens de Contrato'!G6)</f>
        <v>71248.808082365504</v>
      </c>
      <c r="F6" s="53">
        <f>'Itens de Contrato'!E6</f>
        <v>1907</v>
      </c>
      <c r="G6" s="30">
        <v>0</v>
      </c>
      <c r="H6" s="54">
        <f t="shared" ref="H6:H69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Contrato'!B$6:J$873,2,0)</f>
        <v>ELETRODUTO PVC RÍGIDO ROSCÁVEL, CLASSE B, NBR-15465,  Ф 1" x 3,0m, FAB.TIGRE, AMANCO</v>
      </c>
      <c r="D7" s="30">
        <f>'Itens de Contrato'!E7</f>
        <v>31</v>
      </c>
      <c r="E7" s="32">
        <f>D7*('Itens de Contrato'!F7 + 'Itens de Contrato'!G7)</f>
        <v>1846.0380430203204</v>
      </c>
      <c r="F7" s="55">
        <f>'Itens de Contrato'!E7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Contrato'!B$6:J$873,2,0)</f>
        <v>CURVA 90o P/ELETRODUTO PVC RÍGIDO, ROSCA Ф 3/4", FAB.TIGRE, AMANCO</v>
      </c>
      <c r="D8" s="30">
        <f>'Itens de Contrato'!E8</f>
        <v>1653</v>
      </c>
      <c r="E8" s="32">
        <f>D8*('Itens de Contrato'!F8 + 'Itens de Contrato'!G8)</f>
        <v>13996.227247379162</v>
      </c>
      <c r="F8" s="55">
        <f>'Itens de Contrato'!E8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Contrato'!B$6:J$873,2,0)</f>
        <v>CURVA 90o P/ELETRODUTO PVC RÍGIDO, ROSCA Ф 1", FAB.TIGRE, AMANCO</v>
      </c>
      <c r="D9" s="30">
        <f>'Itens de Contrato'!E9</f>
        <v>3</v>
      </c>
      <c r="E9" s="32">
        <f>D9*('Itens de Contrato'!F9 + 'Itens de Contrato'!G9)</f>
        <v>36.216001933884378</v>
      </c>
      <c r="F9" s="55">
        <f>'Itens de Contrato'!E9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Contrato'!B$6:J$873,2,0)</f>
        <v>LUVA P/ELETRODUTO PVC RÍGIDO, ROSCA Ф 3/4", FAB.TIGRE, AMANCO</v>
      </c>
      <c r="D10" s="30">
        <f>'Itens de Contrato'!E10</f>
        <v>3560</v>
      </c>
      <c r="E10" s="32">
        <f>D10*('Itens de Contrato'!F10 + 'Itens de Contrato'!G10)</f>
        <v>16016.638633044113</v>
      </c>
      <c r="F10" s="55">
        <f>'Itens de Contrato'!E10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Contrato'!B$6:J$873,2,0)</f>
        <v>LUVA P/ELETRODUTO PVC RÍGIDO, ROSCA Ф 1", FAB.TIGRE, AMANCO</v>
      </c>
      <c r="D11" s="30">
        <f>'Itens de Contrato'!E11</f>
        <v>34</v>
      </c>
      <c r="E11" s="32">
        <f>D11*('Itens de Contrato'!F11 + 'Itens de Contrato'!G11)</f>
        <v>246.07879091804455</v>
      </c>
      <c r="F11" s="55">
        <f>'Itens de Contrato'!E11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Contrato'!B$6:J$873,2,0)</f>
        <v>BUCHA E ARRUELA EM LIGA DE ALUMINIO SILÍCIO Ф 3/4", FAB. WETZEL, TRAMONTINA</v>
      </c>
      <c r="D12" s="30">
        <f>'Itens de Contrato'!E12</f>
        <v>2914</v>
      </c>
      <c r="E12" s="32">
        <f>D12*('Itens de Contrato'!F12 + 'Itens de Contrato'!G12)</f>
        <v>17751.765170141913</v>
      </c>
      <c r="F12" s="55">
        <f>'Itens de Contrato'!E12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Contrato'!B$6:J$873,2,0)</f>
        <v>ARAME GALVANIZADO BITOLA 16BWG - GERDAU</v>
      </c>
      <c r="D13" s="30">
        <f>'Itens de Contrato'!E13</f>
        <v>55</v>
      </c>
      <c r="E13" s="32">
        <f>D13*('Itens de Contrato'!F13 + 'Itens de Contrato'!G13)</f>
        <v>3980.6863236742511</v>
      </c>
      <c r="F13" s="55">
        <f>'Itens de Contrato'!E13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Contrato'!B$6:J$873,2,0)</f>
        <v>PARAFUSO FENDA, ROSCA SOBERBA C/BUCHA DE NYLON Ref. S8 x 40mm, FAB. MAXTIL,CARMEHIL</v>
      </c>
      <c r="D14" s="30">
        <f>'Itens de Contrato'!E14</f>
        <v>3829</v>
      </c>
      <c r="E14" s="32">
        <f>D14*('Itens de Contrato'!F14 + 'Itens de Contrato'!G14)</f>
        <v>9308.9376637510504</v>
      </c>
      <c r="F14" s="55">
        <f>'Itens de Contrato'!E14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Contrato'!B$6:J$873,2,0)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 + 'Itens de Contrato'!G15)</f>
        <v>6777.2546952293515</v>
      </c>
      <c r="F15" s="55">
        <f>'Itens de Contrato'!E15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Contrato'!B$6:J$873,2,0)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 + 'Itens de Contrato'!G16)</f>
        <v>2650.8101415495921</v>
      </c>
      <c r="F16" s="55">
        <f>'Itens de Contrato'!E16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Contrato'!B$6:J$873,2,0)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 + 'Itens de Contrato'!G17)</f>
        <v>666.97803561570379</v>
      </c>
      <c r="F17" s="55">
        <f>'Itens de Contrato'!E17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Contrato'!B$6:J$873,2,0)</f>
        <v>CAIXA DE PVC QUADRADA 4"x4" (AMARELA), FAB.TIGRE, AMANCO</v>
      </c>
      <c r="D18" s="30">
        <f>'Itens de Contrato'!E18</f>
        <v>6</v>
      </c>
      <c r="E18" s="32">
        <f>D18*('Itens de Contrato'!F18 + 'Itens de Contrato'!G18)</f>
        <v>55.330002954545563</v>
      </c>
      <c r="F18" s="55">
        <f>'Itens de Contrato'!E18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Contrato'!B$6:J$873,2,0)</f>
        <v>CAIXA DE PVC OCTOGONAL 4"x4" F.FIXO (AMARELA), FAB.TIGRE, AMANCO</v>
      </c>
      <c r="D19" s="30">
        <f>'Itens de Contrato'!E19</f>
        <v>907</v>
      </c>
      <c r="E19" s="32">
        <f>D19*('Itens de Contrato'!F19 + 'Itens de Contrato'!G19)</f>
        <v>11076.032647000367</v>
      </c>
      <c r="F19" s="55">
        <f>'Itens de Contrato'!E19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Contrato'!B$6:J$873,2,0)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 + 'Itens de Contrato'!G20)</f>
        <v>11621.396453899817</v>
      </c>
      <c r="F20" s="55">
        <f>'Itens de Contrato'!E20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Contrato'!B$6:J$873,2,0)</f>
        <v>LUVA P/ELETRODUTO FLEXÍVEL (GARGANTA), Ф 25mm(3/4"), FAB.TIGRE, AMANCO</v>
      </c>
      <c r="D21" s="30">
        <f>'Itens de Contrato'!E21</f>
        <v>1109</v>
      </c>
      <c r="E21" s="32">
        <f>D21*('Itens de Contrato'!F21 + 'Itens de Contrato'!G21)</f>
        <v>4090.7315517727366</v>
      </c>
      <c r="F21" s="55">
        <f>'Itens de Contrato'!E21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Contrato'!B$6:J$873,2,0)</f>
        <v>ARAME GALVANIZADO BITOLA 16BWG - GERDAU</v>
      </c>
      <c r="D22" s="30">
        <f>'Itens de Contrato'!E22</f>
        <v>30</v>
      </c>
      <c r="E22" s="32">
        <f>D22*('Itens de Contrato'!F22 + 'Itens de Contrato'!G22)</f>
        <v>2171.2834492768643</v>
      </c>
      <c r="F22" s="55">
        <f>'Itens de Contrato'!E22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Contrato'!B$6:J$873,2,0)</f>
        <v>CAIXA DE PVC RETANGULAR 4"x2" (AMARELA), FAB.TIGRE, AMANCO</v>
      </c>
      <c r="D23" s="30">
        <f>'Itens de Contrato'!E23</f>
        <v>1648</v>
      </c>
      <c r="E23" s="32">
        <f>D23*('Itens de Contrato'!F23 + 'Itens de Contrato'!G23)</f>
        <v>10453.905447112969</v>
      </c>
      <c r="F23" s="55">
        <f>'Itens de Contrato'!E23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Contrato'!B$6:J$873,2,0)</f>
        <v>CAIXA DE PVC HEXAGONAL 3"x3" (AMARELA), FAB.TIGRE, AMANCO</v>
      </c>
      <c r="D24" s="30">
        <f>'Itens de Contrato'!E24</f>
        <v>25</v>
      </c>
      <c r="E24" s="32">
        <f>D24*('Itens de Contrato'!F24 + 'Itens de Contrato'!G24)</f>
        <v>253.59584687500049</v>
      </c>
      <c r="F24" s="55">
        <f>'Itens de Contrato'!E24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Contrato'!B$6:J$873,2,0)</f>
        <v>CAIXA DE PVC QUADRADA 4"x4" (AMARELA), FAB.TIGRE, AMANCO</v>
      </c>
      <c r="D25" s="30">
        <f>'Itens de Contrato'!E25</f>
        <v>45</v>
      </c>
      <c r="E25" s="32">
        <f>D25*('Itens de Contrato'!F25 + 'Itens de Contrato'!G25)</f>
        <v>414.97502215909174</v>
      </c>
      <c r="F25" s="55">
        <f>'Itens de Contrato'!E25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Contrato'!B$6:J$873,2,0)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 + 'Itens de Contrato'!G26)</f>
        <v>6960.4025938980849</v>
      </c>
      <c r="F26" s="55">
        <f>'Itens de Contrato'!E26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Contrato'!B$6:J$873,2,0)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 + 'Itens de Contrato'!G27)</f>
        <v>535.41558414600649</v>
      </c>
      <c r="F27" s="55">
        <f>'Itens de Contrato'!E27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Contrato'!B$6:J$873,2,0)</f>
        <v>CAIXAS DE PASSAGEM BLINDADA EM TERMOPLÁSTICO C/TAMPA AÇO INOX, FAB. SODRAMAR</v>
      </c>
      <c r="D28" s="30">
        <f>'Itens de Contrato'!E28</f>
        <v>26</v>
      </c>
      <c r="E28" s="32">
        <f>D28*('Itens de Contrato'!F28 + 'Itens de Contrato'!G28)</f>
        <v>4250.3502269628189</v>
      </c>
      <c r="F28" s="55">
        <f>'Itens de Contrato'!E28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Contrato'!B$6:J$873,2,0)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 + 'Itens de Contrato'!G29)</f>
        <v>866.27782403581432</v>
      </c>
      <c r="F29" s="55">
        <f>'Itens de Contrato'!E29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Contrato'!B$6:J$873,2,0)</f>
        <v>CABO PP FLEX ISOL. 450/750V / PVC 70oC, CL.5, NBR-Nm247-5, 3x1,5mm2 FAB. COBRECOM</v>
      </c>
      <c r="D30" s="30">
        <f>'Itens de Contrato'!E30</f>
        <v>100</v>
      </c>
      <c r="E30" s="32">
        <f>D30*('Itens de Contrato'!F30 + 'Itens de Contrato'!G30)</f>
        <v>1100.4522809848509</v>
      </c>
      <c r="F30" s="55">
        <f>'Itens de Contrato'!E30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Contrato'!B$6:J$873,2,0)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 + 'Itens de Contrato'!G31)</f>
        <v>258157.49822969752</v>
      </c>
      <c r="F31" s="55">
        <f>'Itens de Contrato'!E31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Contrato'!B$6:J$873,2,0)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 + 'Itens de Contrato'!G32)</f>
        <v>1959.1851046177726</v>
      </c>
      <c r="F32" s="55">
        <f>'Itens de Contrato'!E32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Contrato'!B$6:J$873,2,0)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 + 'Itens de Contrato'!G33)</f>
        <v>20144.033297885715</v>
      </c>
      <c r="F33" s="55">
        <f>'Itens de Contrato'!E33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Contrato'!B$6:J$873,2,0)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 + 'Itens de Contrato'!G34)</f>
        <v>2574.8012486019334</v>
      </c>
      <c r="F34" s="55">
        <f>'Itens de Contrato'!E34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Contrato'!B$6:J$873,2,0)</f>
        <v>FITA ISOLANTE COMUM No 33, FAB. SCOTCH / TIGRE</v>
      </c>
      <c r="D35" s="30">
        <f>'Itens de Contrato'!E35</f>
        <v>135</v>
      </c>
      <c r="E35" s="32">
        <f>D35*('Itens de Contrato'!F35 + 'Itens de Contrato'!G35)</f>
        <v>8676.7504633264634</v>
      </c>
      <c r="F35" s="55">
        <f>'Itens de Contrato'!E35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Contrato'!B$6:J$873,2,0)</f>
        <v>FITA ISOLANTE ALTA FUSÃO No 23, FAB. SCOTCH, 3M</v>
      </c>
      <c r="D36" s="30">
        <f>'Itens de Contrato'!E36</f>
        <v>12</v>
      </c>
      <c r="E36" s="32">
        <f>D36*('Itens de Contrato'!F36 + 'Itens de Contrato'!G36)</f>
        <v>1069.7133904545476</v>
      </c>
      <c r="F36" s="55">
        <f>'Itens de Contrato'!E36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Contrato'!B$6:J$873,2,0)</f>
        <v>ANILHAS / MARCADORES, FAB. HELLERMANN, PIAL</v>
      </c>
      <c r="D37" s="30">
        <f>'Itens de Contrato'!E37</f>
        <v>2991</v>
      </c>
      <c r="E37" s="32">
        <f>D37*('Itens de Contrato'!F37 + 'Itens de Contrato'!G37)</f>
        <v>2089.545944912194</v>
      </c>
      <c r="F37" s="55">
        <f>'Itens de Contrato'!E37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Contrato'!B$6:J$873,2,0)</f>
        <v>TERMINAL DE COMPRESSÃO PRÉ-ISOLADO P/ 2,5mm2, FAB. INTELLI, MAGNET</v>
      </c>
      <c r="D38" s="30">
        <f>'Itens de Contrato'!E38</f>
        <v>2991</v>
      </c>
      <c r="E38" s="32">
        <f>D38*('Itens de Contrato'!F38 + 'Itens de Contrato'!G38)</f>
        <v>8191.0201040558004</v>
      </c>
      <c r="F38" s="55">
        <f>'Itens de Contrato'!E38</f>
        <v>2991</v>
      </c>
      <c r="G38" s="34"/>
      <c r="H38" s="50">
        <f t="shared" si="0"/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Contrato'!B$6:J$873,2,0)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 + 'Itens de Contrato'!G39)</f>
        <v>11840.620632272752</v>
      </c>
      <c r="F39" s="55">
        <f>'Itens de Contrato'!E39</f>
        <v>264</v>
      </c>
      <c r="G39" s="34"/>
      <c r="H39" s="50">
        <f t="shared" si="0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Contrato'!B$6:J$873,2,0)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 + 'Itens de Contrato'!G40)</f>
        <v>4740.0766420024192</v>
      </c>
      <c r="F40" s="55">
        <f>'Itens de Contrato'!E40</f>
        <v>59</v>
      </c>
      <c r="G40" s="34"/>
      <c r="H40" s="50">
        <f t="shared" si="0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Contrato'!B$6:J$873,2,0)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 + 'Itens de Contrato'!G41)</f>
        <v>3374.2918468491807</v>
      </c>
      <c r="F41" s="55">
        <f>'Itens de Contrato'!E41</f>
        <v>30</v>
      </c>
      <c r="G41" s="34"/>
      <c r="H41" s="50">
        <f t="shared" si="0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Contrato'!B$6:J$873,2,0)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 + 'Itens de Contrato'!G42)</f>
        <v>3029.73682845042</v>
      </c>
      <c r="F42" s="55">
        <f>'Itens de Contrato'!E42</f>
        <v>52</v>
      </c>
      <c r="G42" s="34"/>
      <c r="H42" s="50">
        <f t="shared" si="0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Contrato'!B$6:J$873,2,0)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 + 'Itens de Contrato'!G43)</f>
        <v>4876.6411492947764</v>
      </c>
      <c r="F43" s="55">
        <f>'Itens de Contrato'!E43</f>
        <v>52</v>
      </c>
      <c r="G43" s="34"/>
      <c r="H43" s="50">
        <f t="shared" si="0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Contrato'!B$6:J$873,2,0)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 + 'Itens de Contrato'!G44)</f>
        <v>3272.4063969641938</v>
      </c>
      <c r="F44" s="55">
        <f>'Itens de Contrato'!E44</f>
        <v>26</v>
      </c>
      <c r="G44" s="34"/>
      <c r="H44" s="50">
        <f t="shared" si="0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Contrato'!B$6:J$873,2,0)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 + 'Itens de Contrato'!G45)</f>
        <v>2525.1998570643987</v>
      </c>
      <c r="F45" s="55">
        <f>'Itens de Contrato'!E45</f>
        <v>31</v>
      </c>
      <c r="G45" s="34"/>
      <c r="H45" s="50">
        <f t="shared" si="0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Contrato'!B$6:J$873,2,0)</f>
        <v>PULSADOR DE CAMPAINHA EM PLACA 4" x 2" C/SUPORTE, FAB. PIAL LEGRAND, TRAMONTINA</v>
      </c>
      <c r="D46" s="30">
        <f>'Itens de Contrato'!E46</f>
        <v>57</v>
      </c>
      <c r="E46" s="32">
        <f>D46*('Itens de Contrato'!F46 + 'Itens de Contrato'!G46)</f>
        <v>2898.956821466948</v>
      </c>
      <c r="F46" s="55">
        <f>'Itens de Contrato'!E46</f>
        <v>57</v>
      </c>
      <c r="G46" s="34"/>
      <c r="H46" s="50">
        <f t="shared" si="0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Contrato'!B$6:J$873,2,0)</f>
        <v>CAMPAINHA MUSICAL EM PLACA 4" x 2" C/SUPORTE, FAB. PIAL LEGRAND, TRAMONTINA</v>
      </c>
      <c r="D47" s="30">
        <f>'Itens de Contrato'!E47</f>
        <v>52</v>
      </c>
      <c r="E47" s="32">
        <f>D47*('Itens de Contrato'!F47 + 'Itens de Contrato'!G47)</f>
        <v>14291.348540916006</v>
      </c>
      <c r="F47" s="55">
        <f>'Itens de Contrato'!E47</f>
        <v>52</v>
      </c>
      <c r="G47" s="34"/>
      <c r="H47" s="50">
        <f t="shared" si="0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Contrato'!B$6:J$873,2,0)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 + 'Itens de Contrato'!G48)</f>
        <v>33855.115418927417</v>
      </c>
      <c r="F48" s="55">
        <f>'Itens de Contrato'!E48</f>
        <v>719</v>
      </c>
      <c r="G48" s="34"/>
      <c r="H48" s="50">
        <f t="shared" si="0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Contrato'!B$6:J$873,2,0)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 + 'Itens de Contrato'!G49)</f>
        <v>19383.106035031036</v>
      </c>
      <c r="F49" s="55">
        <f>'Itens de Contrato'!E49</f>
        <v>189</v>
      </c>
      <c r="G49" s="34"/>
      <c r="H49" s="50">
        <f t="shared" si="0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Contrato'!B$6:J$873,2,0)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 + 'Itens de Contrato'!G50)</f>
        <v>2724.5834788223192</v>
      </c>
      <c r="F50" s="55">
        <f>'Itens de Contrato'!E50</f>
        <v>52</v>
      </c>
      <c r="G50" s="34"/>
      <c r="H50" s="50">
        <f t="shared" si="0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Contrato'!B$6:J$873,2,0)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 + 'Itens de Contrato'!G51)</f>
        <v>4846.1258143319656</v>
      </c>
      <c r="F51" s="55">
        <f>'Itens de Contrato'!E51</f>
        <v>26</v>
      </c>
      <c r="G51" s="34"/>
      <c r="H51" s="50">
        <f t="shared" si="0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Contrato'!B$6:J$873,2,0)</f>
        <v>PLACA CEGA 4" x 4" C/SUPORTE, PIAL PLUS, TRAMONTINA</v>
      </c>
      <c r="D52" s="30">
        <f>'Itens de Contrato'!E52</f>
        <v>45</v>
      </c>
      <c r="E52" s="32">
        <f>D52*('Itens de Contrato'!F52 + 'Itens de Contrato'!G52)</f>
        <v>1219.7750651342999</v>
      </c>
      <c r="F52" s="55">
        <f>'Itens de Contrato'!E52</f>
        <v>45</v>
      </c>
      <c r="G52" s="34"/>
      <c r="H52" s="50">
        <f t="shared" si="0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Contrato'!B$6:J$873,2,0)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 + 'Itens de Contrato'!G53)</f>
        <v>563.36003008264584</v>
      </c>
      <c r="F53" s="55">
        <f>'Itens de Contrato'!E53</f>
        <v>6</v>
      </c>
      <c r="G53" s="34"/>
      <c r="H53" s="50">
        <f t="shared" si="0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Contrato'!B$6:J$873,2,0)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 + 'Itens de Contrato'!G54)</f>
        <v>496.29335983471185</v>
      </c>
      <c r="F54" s="55">
        <f>'Itens de Contrato'!E54</f>
        <v>6</v>
      </c>
      <c r="G54" s="34"/>
      <c r="H54" s="50">
        <f t="shared" si="0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Contrato'!B$6:J$873,2,0)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 + 'Itens de Contrato'!G55)</f>
        <v>739.13059502410624</v>
      </c>
      <c r="F55" s="55">
        <f>'Itens de Contrato'!E55</f>
        <v>5</v>
      </c>
      <c r="G55" s="34"/>
      <c r="H55" s="50">
        <f t="shared" si="0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Contrato'!B$6:J$873,2,0)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 + 'Itens de Contrato'!G56)</f>
        <v>11617.623953698372</v>
      </c>
      <c r="F56" s="55">
        <f>'Itens de Contrato'!E56</f>
        <v>82</v>
      </c>
      <c r="G56" s="34"/>
      <c r="H56" s="50">
        <f t="shared" si="0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Contrato'!B$6:J$873,2,0)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 + 'Itens de Contrato'!G57)</f>
        <v>2505.9181893681184</v>
      </c>
      <c r="F57" s="55">
        <f>'Itens de Contrato'!E57</f>
        <v>17</v>
      </c>
      <c r="G57" s="34"/>
      <c r="H57" s="50">
        <f t="shared" si="0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Contrato'!B$6:J$873,2,0)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 + 'Itens de Contrato'!G58)</f>
        <v>2304.0195674759002</v>
      </c>
      <c r="F58" s="55">
        <f>'Itens de Contrato'!E58</f>
        <v>17</v>
      </c>
      <c r="G58" s="34"/>
      <c r="H58" s="50">
        <f t="shared" si="0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Contrato'!B$6:J$873,2,0)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 + 'Itens de Contrato'!G59)</f>
        <v>1225.53</v>
      </c>
      <c r="F59" s="55">
        <f>'Itens de Contrato'!E59</f>
        <v>89</v>
      </c>
      <c r="G59" s="34"/>
      <c r="H59" s="50">
        <f t="shared" si="0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Contrato'!B$6:J$873,2,0)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 + 'Itens de Contrato'!G60)</f>
        <v>1074.06</v>
      </c>
      <c r="F60" s="55">
        <f>'Itens de Contrato'!E60</f>
        <v>78</v>
      </c>
      <c r="G60" s="34"/>
      <c r="H60" s="50">
        <f t="shared" si="0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Contrato'!B$6:J$873,2,0)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 + 'Itens de Contrato'!G61)</f>
        <v>377.55</v>
      </c>
      <c r="F61" s="55">
        <f>'Itens de Contrato'!E61</f>
        <v>15</v>
      </c>
      <c r="G61" s="34"/>
      <c r="H61" s="50">
        <f t="shared" si="0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Contrato'!B$6:J$873,2,0)</f>
        <v>LUMINÁRIA SOBREPOR REDONDA COR BRANCA C/FECHAMENTO EM VIDRO JATEADO</v>
      </c>
      <c r="D62" s="30">
        <f>'Itens de Contrato'!E62</f>
        <v>4</v>
      </c>
      <c r="E62" s="32">
        <f>D62*('Itens de Contrato'!F62 + 'Itens de Contrato'!G62)</f>
        <v>55.08</v>
      </c>
      <c r="F62" s="55">
        <f>'Itens de Contrato'!E62</f>
        <v>4</v>
      </c>
      <c r="G62" s="34"/>
      <c r="H62" s="50">
        <f t="shared" si="0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Contrato'!B$6:J$873,2,0)</f>
        <v>LUMINÁRIA EMBUTIR COR BRANCA C/MINI DICRÓICA</v>
      </c>
      <c r="D63" s="30">
        <f>'Itens de Contrato'!E63</f>
        <v>7</v>
      </c>
      <c r="E63" s="32">
        <f>D63*('Itens de Contrato'!F63 + 'Itens de Contrato'!G63)</f>
        <v>96.39</v>
      </c>
      <c r="F63" s="55">
        <f>'Itens de Contrato'!E63</f>
        <v>7</v>
      </c>
      <c r="G63" s="34"/>
      <c r="H63" s="50">
        <f t="shared" si="0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Contrato'!B$6:J$873,2,0)</f>
        <v>LUMINÁRIA EMBUTIR ORIENTÁVEL COR BRANCA C/MINI DICRÓICA</v>
      </c>
      <c r="D64" s="30">
        <f>'Itens de Contrato'!E64</f>
        <v>4</v>
      </c>
      <c r="E64" s="32">
        <f>D64*('Itens de Contrato'!F64 + 'Itens de Contrato'!G64)</f>
        <v>59.6</v>
      </c>
      <c r="F64" s="55">
        <f>'Itens de Contrato'!E64</f>
        <v>4</v>
      </c>
      <c r="G64" s="34"/>
      <c r="H64" s="50">
        <f t="shared" si="0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Contrato'!B$6:J$873,2,0)</f>
        <v>LUMINÁRIA DE EMBUTIR COR BRANCA C/LÂMPADA PAR-20</v>
      </c>
      <c r="D65" s="30">
        <f>'Itens de Contrato'!E65</f>
        <v>10</v>
      </c>
      <c r="E65" s="32">
        <f>D65*('Itens de Contrato'!F65 + 'Itens de Contrato'!G65)</f>
        <v>137.69999999999999</v>
      </c>
      <c r="F65" s="55">
        <f>'Itens de Contrato'!E65</f>
        <v>10</v>
      </c>
      <c r="G65" s="34"/>
      <c r="H65" s="50">
        <f t="shared" si="0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Contrato'!B$6:J$873,2,0)</f>
        <v>ARANDELA DE SOBREPOR NA PAREDE C/LÂMPADA ELETRÔNICA</v>
      </c>
      <c r="D66" s="30">
        <f>'Itens de Contrato'!E66</f>
        <v>5</v>
      </c>
      <c r="E66" s="32">
        <f>D66*('Itens de Contrato'!F66 + 'Itens de Contrato'!G66)</f>
        <v>112.5</v>
      </c>
      <c r="F66" s="55">
        <f>'Itens de Contrato'!E66</f>
        <v>5</v>
      </c>
      <c r="G66" s="34"/>
      <c r="H66" s="50">
        <f t="shared" si="0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Contrato'!B$6:J$873,2,0)</f>
        <v>BALIZADOR EMBUTIDO NA ALVENARIA, USO EXTERNO, COM LÂMPADA LED 6W 3000K - MURETAS</v>
      </c>
      <c r="D67" s="30">
        <f>'Itens de Contrato'!E67</f>
        <v>20</v>
      </c>
      <c r="E67" s="32">
        <f>D67*('Itens de Contrato'!F67 + 'Itens de Contrato'!G67)</f>
        <v>450</v>
      </c>
      <c r="F67" s="55">
        <f>'Itens de Contrato'!E67</f>
        <v>20</v>
      </c>
      <c r="G67" s="34"/>
      <c r="H67" s="50">
        <f t="shared" si="0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Contrato'!B$6:J$873,2,0)</f>
        <v>LUMINÁRIA EMBUTIR COR BRANCA C/LÂMPADA AR-70</v>
      </c>
      <c r="D68" s="30">
        <f>'Itens de Contrato'!E68</f>
        <v>3</v>
      </c>
      <c r="E68" s="32">
        <f>D68*('Itens de Contrato'!F68 + 'Itens de Contrato'!G68)</f>
        <v>67.5</v>
      </c>
      <c r="F68" s="55">
        <f>'Itens de Contrato'!E68</f>
        <v>3</v>
      </c>
      <c r="G68" s="34"/>
      <c r="H68" s="50">
        <f t="shared" si="0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Contrato'!B$6:J$873,2,0)</f>
        <v>LUMINÁRIA SUBAQUÁTICA COR BRANCA COM LED</v>
      </c>
      <c r="D69" s="30">
        <f>'Itens de Contrato'!E69</f>
        <v>8</v>
      </c>
      <c r="E69" s="32">
        <f>D69*('Itens de Contrato'!F69 + 'Itens de Contrato'!G69)</f>
        <v>316</v>
      </c>
      <c r="F69" s="55">
        <f>'Itens de Contrato'!E69</f>
        <v>8</v>
      </c>
      <c r="G69" s="34"/>
      <c r="H69" s="50">
        <f t="shared" si="0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Contrato'!B$6:J$873,2,0)</f>
        <v xml:space="preserve">LUMINÁRIA BLINDADA DE EMBUTIR NO PISO </v>
      </c>
      <c r="D70" s="30">
        <f>'Itens de Contrato'!E70</f>
        <v>10</v>
      </c>
      <c r="E70" s="32">
        <f>D70*('Itens de Contrato'!F70 + 'Itens de Contrato'!G70)</f>
        <v>450</v>
      </c>
      <c r="F70" s="55">
        <f>'Itens de Contrato'!E70</f>
        <v>10</v>
      </c>
      <c r="G70" s="34"/>
      <c r="H70" s="50">
        <f t="shared" ref="H70:H133" si="1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Contrato'!B$6:J$873,2,0)</f>
        <v>LUMINÁRIA DE JARDIM TIPO ESPETO</v>
      </c>
      <c r="D71" s="30">
        <f>'Itens de Contrato'!E71</f>
        <v>35</v>
      </c>
      <c r="E71" s="32">
        <f>D71*('Itens de Contrato'!F71 + 'Itens de Contrato'!G71)</f>
        <v>481.95</v>
      </c>
      <c r="F71" s="55">
        <f>'Itens de Contrato'!E71</f>
        <v>35</v>
      </c>
      <c r="G71" s="34"/>
      <c r="H71" s="50">
        <f t="shared" si="1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Contrato'!B$6:J$873,2,0)</f>
        <v>REFLETOR XX</v>
      </c>
      <c r="D72" s="30">
        <f>'Itens de Contrato'!E72</f>
        <v>15</v>
      </c>
      <c r="E72" s="32">
        <f>D72*('Itens de Contrato'!F72 + 'Itens de Contrato'!G72)</f>
        <v>525</v>
      </c>
      <c r="F72" s="55">
        <f>'Itens de Contrato'!E72</f>
        <v>15</v>
      </c>
      <c r="G72" s="34"/>
      <c r="H72" s="50">
        <f t="shared" si="1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Contrato'!B$6:J$873,2,0)</f>
        <v>LUSTRE PENDENTE</v>
      </c>
      <c r="D73" s="30">
        <f>'Itens de Contrato'!E73</f>
        <v>3</v>
      </c>
      <c r="E73" s="32">
        <f>D73*('Itens de Contrato'!F73 + 'Itens de Contrato'!G73)</f>
        <v>450</v>
      </c>
      <c r="F73" s="55">
        <f>'Itens de Contrato'!E73</f>
        <v>3</v>
      </c>
      <c r="G73" s="34"/>
      <c r="H73" s="50">
        <f t="shared" si="1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Contrato'!B$6:J$873,2,0)</f>
        <v xml:space="preserve">PERFIL COM FITA DE LED E DRIVES </v>
      </c>
      <c r="D74" s="30">
        <f>'Itens de Contrato'!E74</f>
        <v>37</v>
      </c>
      <c r="E74" s="32">
        <f>D74*('Itens de Contrato'!F74 + 'Itens de Contrato'!G74)</f>
        <v>1276.5</v>
      </c>
      <c r="F74" s="55">
        <f>'Itens de Contrato'!E74</f>
        <v>37</v>
      </c>
      <c r="G74" s="34"/>
      <c r="H74" s="50">
        <f t="shared" si="1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Contrato'!B$6:J$873,2,0)</f>
        <v>LUMINARIA TIPO CALHA DE SOBREPOR COM LED 32W - 3800LUX, FAB. G-LIGHT</v>
      </c>
      <c r="D75" s="30">
        <f>'Itens de Contrato'!E75</f>
        <v>58</v>
      </c>
      <c r="E75" s="32">
        <f>D75*('Itens de Contrato'!F75 + 'Itens de Contrato'!G75)</f>
        <v>1914</v>
      </c>
      <c r="F75" s="55">
        <f>'Itens de Contrato'!E75</f>
        <v>58</v>
      </c>
      <c r="G75" s="34"/>
      <c r="H75" s="50">
        <f t="shared" si="1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Contrato'!B$6:J$873,2,0)</f>
        <v>LUMINÁRIA TIPO CALHA DE SOBREPOR, HERMÉTICA IP-65 COM LED 32W - G-LIGHT</v>
      </c>
      <c r="D76" s="30">
        <f>'Itens de Contrato'!E76</f>
        <v>50</v>
      </c>
      <c r="E76" s="32">
        <f>D76*('Itens de Contrato'!F76 + 'Itens de Contrato'!G76)</f>
        <v>1650</v>
      </c>
      <c r="F76" s="55">
        <f>'Itens de Contrato'!E76</f>
        <v>50</v>
      </c>
      <c r="G76" s="34"/>
      <c r="H76" s="50">
        <f t="shared" si="1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Contrato'!B$6:J$873,2,0)</f>
        <v xml:space="preserve">LÂMPADA TUBULAR T5 LED 1200mm, COM DRIVER - EMBUTIDA NA SANCA </v>
      </c>
      <c r="D77" s="30">
        <f>'Itens de Contrato'!E77</f>
        <v>81</v>
      </c>
      <c r="E77" s="32">
        <f>D77*('Itens de Contrato'!F77 + 'Itens de Contrato'!G77)</f>
        <v>1358.37</v>
      </c>
      <c r="F77" s="55">
        <f>'Itens de Contrato'!E77</f>
        <v>81</v>
      </c>
      <c r="G77" s="34"/>
      <c r="H77" s="50">
        <f t="shared" si="1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Contrato'!B$6:J$873,2,0)</f>
        <v>LUMINÁRIA DE OBSTÁCULO C/MASTRO, FOTO-CÉLULA MOD. ASE-1 E LÂMPADA LED 1x9W</v>
      </c>
      <c r="D78" s="30">
        <f>'Itens de Contrato'!E78</f>
        <v>1</v>
      </c>
      <c r="E78" s="32">
        <f>D78*('Itens de Contrato'!F78 + 'Itens de Contrato'!G78)</f>
        <v>50.1</v>
      </c>
      <c r="F78" s="55">
        <f>'Itens de Contrato'!E78</f>
        <v>1</v>
      </c>
      <c r="G78" s="34"/>
      <c r="H78" s="50">
        <f t="shared" si="1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Contrato'!B$6:J$873,2,0)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 + 'Itens de Contrato'!G79)</f>
        <v>1416.4480756363664</v>
      </c>
      <c r="F79" s="55">
        <f>'Itens de Contrato'!E79</f>
        <v>6</v>
      </c>
      <c r="G79" s="34"/>
      <c r="H79" s="50">
        <f t="shared" si="1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Contrato'!B$6:J$873,2,0)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 + 'Itens de Contrato'!G80)</f>
        <v>729.18237227066265</v>
      </c>
      <c r="F80" s="55">
        <f>'Itens de Contrato'!E80</f>
        <v>6</v>
      </c>
      <c r="G80" s="34"/>
      <c r="H80" s="50">
        <f t="shared" si="1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Contrato'!B$6:J$873,2,0)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 + 'Itens de Contrato'!G81)</f>
        <v>656.35914615978072</v>
      </c>
      <c r="F81" s="55">
        <f>'Itens de Contrato'!E81</f>
        <v>2</v>
      </c>
      <c r="G81" s="34"/>
      <c r="H81" s="50">
        <f t="shared" si="1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Contrato'!B$6:J$873,2,0)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 + 'Itens de Contrato'!G82)</f>
        <v>218.77706723794816</v>
      </c>
      <c r="F82" s="55">
        <f>'Itens de Contrato'!E82</f>
        <v>1</v>
      </c>
      <c r="G82" s="34"/>
      <c r="H82" s="50">
        <f t="shared" si="1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Contrato'!B$6:J$873,2,0)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 + 'Itens de Contrato'!G83)</f>
        <v>218.77706723794816</v>
      </c>
      <c r="F83" s="55">
        <f>'Itens de Contrato'!E83</f>
        <v>1</v>
      </c>
      <c r="G83" s="34"/>
      <c r="H83" s="50">
        <f t="shared" si="1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Contrato'!B$6:J$873,2,0)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 + 'Itens de Contrato'!G84)</f>
        <v>32.359668394628173</v>
      </c>
      <c r="F84" s="55">
        <f>'Itens de Contrato'!E84</f>
        <v>1</v>
      </c>
      <c r="G84" s="34"/>
      <c r="H84" s="50">
        <f t="shared" si="1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Contrato'!B$6:J$873,2,0)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 + 'Itens de Contrato'!G85)</f>
        <v>195.49934377272768</v>
      </c>
      <c r="F85" s="55">
        <f>'Itens de Contrato'!E85</f>
        <v>22</v>
      </c>
      <c r="G85" s="34"/>
      <c r="H85" s="50">
        <f t="shared" si="1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Contrato'!B$6:J$873,2,0)</f>
        <v>CHUMBADOR ROSCA INTERNA Ф1/4" x 31mm, Ref. MAX.ARS14, FAB. MAXTIL,CARMEHIL</v>
      </c>
      <c r="D86" s="30">
        <f>'Itens de Contrato'!E86</f>
        <v>66</v>
      </c>
      <c r="E86" s="32">
        <f>D86*('Itens de Contrato'!F86 + 'Itens de Contrato'!G86)</f>
        <v>470.30502511363721</v>
      </c>
      <c r="F86" s="55">
        <f>'Itens de Contrato'!E86</f>
        <v>66</v>
      </c>
      <c r="G86" s="34"/>
      <c r="H86" s="50">
        <f t="shared" si="1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Contrato'!B$6:J$873,2,0)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 + 'Itens de Contrato'!G87)</f>
        <v>342.84481830743874</v>
      </c>
      <c r="F87" s="55">
        <f>'Itens de Contrato'!E87</f>
        <v>36</v>
      </c>
      <c r="G87" s="34"/>
      <c r="H87" s="50">
        <f t="shared" si="1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Contrato'!B$6:J$873,2,0)</f>
        <v>PORCA SEXTAVADA Ref.AF.PS E ARRUELA LISA Ref.AF.AL Ф 1/4", FAB. MAXTIL,CARMEHIL</v>
      </c>
      <c r="D88" s="30">
        <f>'Itens de Contrato'!E88</f>
        <v>132</v>
      </c>
      <c r="E88" s="32">
        <f>D88*('Itens de Contrato'!F88 + 'Itens de Contrato'!G88)</f>
        <v>51.641336090909206</v>
      </c>
      <c r="F88" s="55">
        <f>'Itens de Contrato'!E88</f>
        <v>132</v>
      </c>
      <c r="G88" s="34"/>
      <c r="H88" s="50">
        <f t="shared" si="1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Contrato'!B$6:J$873,2,0)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 + 'Itens de Contrato'!G89)</f>
        <v>171.42240915371937</v>
      </c>
      <c r="F89" s="55">
        <f>'Itens de Contrato'!E89</f>
        <v>180</v>
      </c>
      <c r="G89" s="34"/>
      <c r="H89" s="50">
        <f t="shared" si="1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Contrato'!B$6:J$873,2,0)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 + 'Itens de Contrato'!G90)</f>
        <v>3567.9468571900888</v>
      </c>
      <c r="F90" s="55">
        <f>'Itens de Contrato'!E90</f>
        <v>57</v>
      </c>
      <c r="G90" s="34"/>
      <c r="H90" s="50">
        <f t="shared" si="1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Contrato'!B$6:J$873,2,0)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 + 'Itens de Contrato'!G91)</f>
        <v>1382.3837960396033</v>
      </c>
      <c r="F91" s="55">
        <f>'Itens de Contrato'!E91</f>
        <v>37</v>
      </c>
      <c r="G91" s="34"/>
      <c r="H91" s="50">
        <f t="shared" si="1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Contrato'!B$6:J$873,2,0)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 + 'Itens de Contrato'!G92)</f>
        <v>4763.9691432782465</v>
      </c>
      <c r="F92" s="55">
        <f>'Itens de Contrato'!E92</f>
        <v>80</v>
      </c>
      <c r="G92" s="34"/>
      <c r="H92" s="50">
        <f t="shared" si="1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Contrato'!B$6:J$873,2,0)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 + 'Itens de Contrato'!G93)</f>
        <v>11778.947240090591</v>
      </c>
      <c r="F93" s="55">
        <f>'Itens de Contrato'!E93</f>
        <v>127</v>
      </c>
      <c r="G93" s="34"/>
      <c r="H93" s="50">
        <f t="shared" si="1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Contrato'!B$6:J$873,2,0)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 + 'Itens de Contrato'!G94)</f>
        <v>2352.044665493429</v>
      </c>
      <c r="F94" s="55">
        <f>'Itens de Contrato'!E94</f>
        <v>21</v>
      </c>
      <c r="G94" s="34"/>
      <c r="H94" s="50">
        <f t="shared" si="1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Contrato'!B$6:J$873,2,0)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 + 'Itens de Contrato'!G95)</f>
        <v>1286.5709969591103</v>
      </c>
      <c r="F95" s="55">
        <f>'Itens de Contrato'!E95</f>
        <v>9</v>
      </c>
      <c r="G95" s="34"/>
      <c r="H95" s="50">
        <f t="shared" si="1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Contrato'!B$6:J$873,2,0)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 + 'Itens de Contrato'!G96)</f>
        <v>6541.6830159834863</v>
      </c>
      <c r="F96" s="55">
        <f>'Itens de Contrato'!E96</f>
        <v>16</v>
      </c>
      <c r="G96" s="34"/>
      <c r="H96" s="50">
        <f t="shared" si="1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Contrato'!B$6:J$873,2,0)</f>
        <v>CURVA 90o P/ELETRODUTO PVC RÍGIDO, ROSCA Ф 3/4", FAB.TIGRE, AMANCO</v>
      </c>
      <c r="D97" s="30">
        <f>'Itens de Contrato'!E97</f>
        <v>10</v>
      </c>
      <c r="E97" s="32">
        <f>D97*('Itens de Contrato'!F97 + 'Itens de Contrato'!G97)</f>
        <v>84.671671188016703</v>
      </c>
      <c r="F97" s="55">
        <f>'Itens de Contrato'!E97</f>
        <v>10</v>
      </c>
      <c r="G97" s="34"/>
      <c r="H97" s="50">
        <f t="shared" si="1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Contrato'!B$6:J$873,2,0)</f>
        <v>CURVA 90o P/ELETRODUTO PVC RÍGIDO, ROSCA Ф 1", FAB.TIGRE, AMANCO</v>
      </c>
      <c r="D98" s="30">
        <f>'Itens de Contrato'!E98</f>
        <v>52</v>
      </c>
      <c r="E98" s="32">
        <f>D98*('Itens de Contrato'!F98 + 'Itens de Contrato'!G98)</f>
        <v>627.74403352066258</v>
      </c>
      <c r="F98" s="55">
        <f>'Itens de Contrato'!E98</f>
        <v>52</v>
      </c>
      <c r="G98" s="34"/>
      <c r="H98" s="50">
        <f t="shared" si="1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Contrato'!B$6:J$873,2,0)</f>
        <v>CURVA 90o P/ELETRODUTO PVC RÍGIDO, ROSCA Ф 1.1/4", FAB.TIGRE, AMANCO</v>
      </c>
      <c r="D99" s="30">
        <f>'Itens de Contrato'!E99</f>
        <v>113</v>
      </c>
      <c r="E99" s="32">
        <f>D99*('Itens de Contrato'!F99 + 'Itens de Contrato'!G99)</f>
        <v>2544.7958438885753</v>
      </c>
      <c r="F99" s="55">
        <f>'Itens de Contrato'!E99</f>
        <v>113</v>
      </c>
      <c r="G99" s="34"/>
      <c r="H99" s="50">
        <f t="shared" si="1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Contrato'!B$6:J$873,2,0)</f>
        <v>CURVA 90o P/ELETRODUTO PVC RÍGIDO, ROSCA Ф 1.1/2", FAB.TIGRE, AMANCO</v>
      </c>
      <c r="D100" s="30">
        <f>'Itens de Contrato'!E100</f>
        <v>15</v>
      </c>
      <c r="E100" s="32">
        <f>D100*('Itens de Contrato'!F100 + 'Itens de Contrato'!G100)</f>
        <v>360.59317425517634</v>
      </c>
      <c r="F100" s="55">
        <f>'Itens de Contrato'!E100</f>
        <v>15</v>
      </c>
      <c r="G100" s="34"/>
      <c r="H100" s="50">
        <f t="shared" si="1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Contrato'!B$6:J$873,2,0)</f>
        <v>CURVA 90o P/ELETRODUTO PVC RÍGIDO, ROSCA Ф 2", FAB.TIGRE, AMANCO</v>
      </c>
      <c r="D101" s="30">
        <f>'Itens de Contrato'!E101</f>
        <v>8</v>
      </c>
      <c r="E101" s="32">
        <f>D101*('Itens de Contrato'!F101 + 'Itens de Contrato'!G101)</f>
        <v>246.65109317082695</v>
      </c>
      <c r="F101" s="55">
        <f>'Itens de Contrato'!E101</f>
        <v>8</v>
      </c>
      <c r="G101" s="34"/>
      <c r="H101" s="50">
        <f t="shared" si="1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Contrato'!B$6:J$873,2,0)</f>
        <v>CURVA 90o P/ELETRODUTO PVC RÍGIDO, ROSCA Ф 4", FAB.TIGRE, AMANCO</v>
      </c>
      <c r="D102" s="30">
        <f>'Itens de Contrato'!E102</f>
        <v>7</v>
      </c>
      <c r="E102" s="32">
        <f>D102*('Itens de Contrato'!F102 + 'Itens de Contrato'!G102)</f>
        <v>1848.5250987086813</v>
      </c>
      <c r="F102" s="55">
        <f>'Itens de Contrato'!E102</f>
        <v>7</v>
      </c>
      <c r="G102" s="34"/>
      <c r="H102" s="50">
        <f t="shared" si="1"/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Contrato'!B$6:J$873,2,0)</f>
        <v>LUVA P/ELETRODUTO PVC RÍGIDO, ROSCA Ф 3/4", FAB.TIGRE, AMANCO</v>
      </c>
      <c r="D103" s="30">
        <f>'Itens de Contrato'!E103</f>
        <v>47</v>
      </c>
      <c r="E103" s="32">
        <f>D103*('Itens de Contrato'!F103 + 'Itens de Contrato'!G103)</f>
        <v>211.45562240254867</v>
      </c>
      <c r="F103" s="55">
        <f>'Itens de Contrato'!E103</f>
        <v>47</v>
      </c>
      <c r="G103" s="34"/>
      <c r="H103" s="50">
        <f t="shared" si="1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Contrato'!B$6:J$873,2,0)</f>
        <v>LUVA P/ELETRODUTO PVC RÍGIDO, ROSCA Ф 1", FAB.TIGRE, AMANCO</v>
      </c>
      <c r="D104" s="30">
        <f>'Itens de Contrato'!E104</f>
        <v>132</v>
      </c>
      <c r="E104" s="32">
        <f>D104*('Itens de Contrato'!F104 + 'Itens de Contrato'!G104)</f>
        <v>955.36471768182003</v>
      </c>
      <c r="F104" s="55">
        <f>'Itens de Contrato'!E104</f>
        <v>132</v>
      </c>
      <c r="G104" s="34"/>
      <c r="H104" s="50">
        <f t="shared" si="1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Contrato'!B$6:J$873,2,0)</f>
        <v>LUVA P/ELETRODUTO PVC RÍGIDO, ROSCA Ф 1.1/4", FAB.TIGRE, AMANCO</v>
      </c>
      <c r="D105" s="30">
        <f>'Itens de Contrato'!E105</f>
        <v>240</v>
      </c>
      <c r="E105" s="32">
        <f>D105*('Itens de Contrato'!F105 + 'Itens de Contrato'!G105)</f>
        <v>1869.2688198163673</v>
      </c>
      <c r="F105" s="55">
        <f>'Itens de Contrato'!E105</f>
        <v>240</v>
      </c>
      <c r="G105" s="34"/>
      <c r="H105" s="50">
        <f t="shared" si="1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Contrato'!B$6:J$873,2,0)</f>
        <v>LUVA P/ELETRODUTO PVC RÍGIDO, ROSCA Ф 1.1/2", FAB.TIGRE, AMANCO</v>
      </c>
      <c r="D106" s="30">
        <f>'Itens de Contrato'!E106</f>
        <v>36</v>
      </c>
      <c r="E106" s="32">
        <f>D106*('Itens de Contrato'!F106 + 'Itens de Contrato'!G106)</f>
        <v>253.16796151881869</v>
      </c>
      <c r="F106" s="55">
        <f>'Itens de Contrato'!E106</f>
        <v>36</v>
      </c>
      <c r="G106" s="34"/>
      <c r="H106" s="50">
        <f t="shared" si="1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Contrato'!B$6:J$873,2,0)</f>
        <v>LUVA P/ELETRODUTO PVC RÍGIDO, ROSCA Ф 2", FAB.TIGRE, AMANCO</v>
      </c>
      <c r="D107" s="30">
        <f>'Itens de Contrato'!E107</f>
        <v>17</v>
      </c>
      <c r="E107" s="32">
        <f>D107*('Itens de Contrato'!F107 + 'Itens de Contrato'!G107)</f>
        <v>330.37360330815972</v>
      </c>
      <c r="F107" s="55">
        <f>'Itens de Contrato'!E107</f>
        <v>17</v>
      </c>
      <c r="G107" s="34"/>
      <c r="H107" s="50">
        <f t="shared" si="1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Contrato'!B$6:J$873,2,0)</f>
        <v>LUVA P/ELETRODUTO PVC RÍGIDO, ROSCA Ф 4", FAB.TIGRE, AMANCO</v>
      </c>
      <c r="D108" s="30">
        <f>'Itens de Contrato'!E108</f>
        <v>23</v>
      </c>
      <c r="E108" s="32">
        <f>D108*('Itens de Contrato'!F108 + 'Itens de Contrato'!G108)</f>
        <v>1325.2932929910494</v>
      </c>
      <c r="F108" s="55">
        <f>'Itens de Contrato'!E108</f>
        <v>23</v>
      </c>
      <c r="G108" s="34"/>
      <c r="H108" s="50">
        <f t="shared" si="1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Contrato'!B$6:J$873,2,0)</f>
        <v>BUCHA E ARRUELA EM LIGA DE ALUMINIO SILÍCIO Ф 3/4", FAB. WETZEL, TRAMONTINA</v>
      </c>
      <c r="D109" s="30">
        <f>'Itens de Contrato'!E109</f>
        <v>32</v>
      </c>
      <c r="E109" s="32">
        <f>D109*('Itens de Contrato'!F109 + 'Itens de Contrato'!G109)</f>
        <v>194.94045485399491</v>
      </c>
      <c r="F109" s="55">
        <f>'Itens de Contrato'!E109</f>
        <v>32</v>
      </c>
      <c r="G109" s="34"/>
      <c r="H109" s="50">
        <f t="shared" si="1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Contrato'!B$6:J$873,2,0)</f>
        <v>BUCHA E ARRUELA EM LIGA DE ALUMINIO SILÍCIO Ф 1", FAB. WETZEL, TRAMONTINA</v>
      </c>
      <c r="D110" s="30">
        <f>'Itens de Contrato'!E110</f>
        <v>84</v>
      </c>
      <c r="E110" s="32">
        <f>D110*('Itens de Contrato'!F110 + 'Itens de Contrato'!G110)</f>
        <v>687.76870339256322</v>
      </c>
      <c r="F110" s="55">
        <f>'Itens de Contrato'!E110</f>
        <v>84</v>
      </c>
      <c r="G110" s="34"/>
      <c r="H110" s="50">
        <f t="shared" si="1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Contrato'!B$6:J$873,2,0)</f>
        <v>BUCHA E ARRUELA EM LIGA DE ALUMINIO SILÍCIO Ф 1.1/4", FAB. WETZEL, TRAMONTINA</v>
      </c>
      <c r="D111" s="30">
        <f>'Itens de Contrato'!E111</f>
        <v>93</v>
      </c>
      <c r="E111" s="32">
        <f>D111*('Itens de Contrato'!F111 + 'Itens de Contrato'!G111)</f>
        <v>1257.329536379277</v>
      </c>
      <c r="F111" s="55">
        <f>'Itens de Contrato'!E111</f>
        <v>93</v>
      </c>
      <c r="G111" s="34"/>
      <c r="H111" s="50">
        <f t="shared" si="1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Contrato'!B$6:J$873,2,0)</f>
        <v>BUCHA E ARRUELA EM LIGA DE ALUMINIO SILÍCIO Ф 1.1/2", FAB. WETZEL, TRAMONTINA</v>
      </c>
      <c r="D112" s="30">
        <f>'Itens de Contrato'!E112</f>
        <v>29</v>
      </c>
      <c r="E112" s="32">
        <f>D112*('Itens de Contrato'!F112 + 'Itens de Contrato'!G112)</f>
        <v>461.00597322284023</v>
      </c>
      <c r="F112" s="55">
        <f>'Itens de Contrato'!E112</f>
        <v>29</v>
      </c>
      <c r="G112" s="34"/>
      <c r="H112" s="50">
        <f t="shared" si="1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Contrato'!B$6:J$873,2,0)</f>
        <v>BUCHA E ARRUELA EM LIGA DE ALUMINIO SILÍCIO Ф 2", FAB. WETZEL, TRAMONTINA</v>
      </c>
      <c r="D113" s="30">
        <f>'Itens de Contrato'!E113</f>
        <v>23</v>
      </c>
      <c r="E113" s="32">
        <f>D113*('Itens de Contrato'!F113 + 'Itens de Contrato'!G113)</f>
        <v>659.49259269616107</v>
      </c>
      <c r="F113" s="55">
        <f>'Itens de Contrato'!E113</f>
        <v>23</v>
      </c>
      <c r="G113" s="34"/>
      <c r="H113" s="50">
        <f t="shared" si="1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Contrato'!B$6:J$873,2,0)</f>
        <v>BUCHA E ARRUELA EM LIGA DE ALUMINIO SILÍCIO Ф 4", FAB. WETZEL, TRAMONTINA</v>
      </c>
      <c r="D114" s="30">
        <f>'Itens de Contrato'!E114</f>
        <v>12</v>
      </c>
      <c r="E114" s="32">
        <f>D114*('Itens de Contrato'!F114 + 'Itens de Contrato'!G114)</f>
        <v>966.43071827272922</v>
      </c>
      <c r="F114" s="55">
        <f>'Itens de Contrato'!E114</f>
        <v>12</v>
      </c>
      <c r="G114" s="34"/>
      <c r="H114" s="50">
        <f t="shared" si="1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Contrato'!B$6:J$873,2,0)</f>
        <v>ARAME GALVANIZADO BITOLA 16BWG - GERDAU</v>
      </c>
      <c r="D115" s="30">
        <f>'Itens de Contrato'!E115</f>
        <v>6</v>
      </c>
      <c r="E115" s="32">
        <f>D115*('Itens de Contrato'!F115 + 'Itens de Contrato'!G115)</f>
        <v>434.25668985537288</v>
      </c>
      <c r="F115" s="55">
        <f>'Itens de Contrato'!E115</f>
        <v>6</v>
      </c>
      <c r="G115" s="34"/>
      <c r="H115" s="50">
        <f t="shared" si="1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Contrato'!B$6:J$873,2,0)</f>
        <v>CHUMBADOR ROSCA INTERNA Ф1/4" x 31mm, Ref. MAX.ARS14, FAB. MAXTIL,CARMEHIL</v>
      </c>
      <c r="D116" s="30">
        <f>'Itens de Contrato'!E116</f>
        <v>439</v>
      </c>
      <c r="E116" s="32">
        <f>D116*('Itens de Contrato'!F116 + 'Itens de Contrato'!G116)</f>
        <v>3128.2410003770719</v>
      </c>
      <c r="F116" s="55">
        <f>'Itens de Contrato'!E116</f>
        <v>439</v>
      </c>
      <c r="G116" s="34"/>
      <c r="H116" s="50">
        <f t="shared" si="1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Contrato'!B$6:J$873,2,0)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 + 'Itens de Contrato'!G117)</f>
        <v>2485.6249327289306</v>
      </c>
      <c r="F117" s="55">
        <f>'Itens de Contrato'!E117</f>
        <v>261</v>
      </c>
      <c r="G117" s="34"/>
      <c r="H117" s="50">
        <f t="shared" si="1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Contrato'!B$6:J$873,2,0)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 + 'Itens de Contrato'!G118)</f>
        <v>343.49312945316876</v>
      </c>
      <c r="F118" s="55">
        <f>'Itens de Contrato'!E118</f>
        <v>878</v>
      </c>
      <c r="G118" s="34"/>
      <c r="H118" s="50">
        <f t="shared" si="1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Contrato'!B$6:J$873,2,0)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 + 'Itens de Contrato'!G119)</f>
        <v>136.84395175172202</v>
      </c>
      <c r="F119" s="55">
        <f>'Itens de Contrato'!E119</f>
        <v>59</v>
      </c>
      <c r="G119" s="34"/>
      <c r="H119" s="50">
        <f t="shared" si="1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Contrato'!B$6:J$873,2,0)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 + 'Itens de Contrato'!G120)</f>
        <v>384.375853858472</v>
      </c>
      <c r="F120" s="55">
        <f>'Itens de Contrato'!E120</f>
        <v>131</v>
      </c>
      <c r="G120" s="34"/>
      <c r="H120" s="50">
        <f t="shared" si="1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Contrato'!B$6:J$873,2,0)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 + 'Itens de Contrato'!G121)</f>
        <v>813.81212678977454</v>
      </c>
      <c r="F121" s="55">
        <f>'Itens de Contrato'!E121</f>
        <v>200</v>
      </c>
      <c r="G121" s="34"/>
      <c r="H121" s="50">
        <f t="shared" si="1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Contrato'!B$6:J$873,2,0)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 + 'Itens de Contrato'!G122)</f>
        <v>180.01524244589811</v>
      </c>
      <c r="F122" s="55">
        <f>'Itens de Contrato'!E122</f>
        <v>35</v>
      </c>
      <c r="G122" s="34"/>
      <c r="H122" s="50">
        <f t="shared" si="1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Contrato'!B$6:J$873,2,0)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 + 'Itens de Contrato'!G123)</f>
        <v>80.66505800740245</v>
      </c>
      <c r="F123" s="55">
        <f>'Itens de Contrato'!E123</f>
        <v>14</v>
      </c>
      <c r="G123" s="34"/>
      <c r="H123" s="50">
        <f t="shared" si="1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Contrato'!B$6:J$873,2,0)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 + 'Itens de Contrato'!G124)</f>
        <v>175.04400934710779</v>
      </c>
      <c r="F124" s="55">
        <f>'Itens de Contrato'!E124</f>
        <v>72</v>
      </c>
      <c r="G124" s="34"/>
      <c r="H124" s="50">
        <f t="shared" si="1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Contrato'!B$6:J$873,2,0)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 + 'Itens de Contrato'!G125)</f>
        <v>2944.7857128030355</v>
      </c>
      <c r="F125" s="55">
        <f>'Itens de Contrato'!E125</f>
        <v>22</v>
      </c>
      <c r="G125" s="34"/>
      <c r="H125" s="50">
        <f t="shared" si="1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Contrato'!B$6:J$873,2,0)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 + 'Itens de Contrato'!G126)</f>
        <v>153.97389711088186</v>
      </c>
      <c r="F126" s="55">
        <f>'Itens de Contrato'!E126</f>
        <v>1</v>
      </c>
      <c r="G126" s="34"/>
      <c r="H126" s="50">
        <f t="shared" si="1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Contrato'!B$6:J$873,2,0)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 + 'Itens de Contrato'!G127)</f>
        <v>2934.1668233471137</v>
      </c>
      <c r="F127" s="55">
        <f>'Itens de Contrato'!E127</f>
        <v>10</v>
      </c>
      <c r="G127" s="34"/>
      <c r="H127" s="50">
        <f t="shared" si="1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Contrato'!B$6:J$873,2,0)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 + 'Itens de Contrato'!G128)</f>
        <v>1971.7601052892603</v>
      </c>
      <c r="F128" s="55">
        <f>'Itens de Contrato'!E128</f>
        <v>3</v>
      </c>
      <c r="G128" s="34"/>
      <c r="H128" s="50">
        <f t="shared" si="1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Contrato'!B$6:J$873,2,0)</f>
        <v>PLACA CEGA 4" x 4" C/SUPORTE, PIAL PLUS, SIMON, PRIME</v>
      </c>
      <c r="D129" s="30">
        <f>'Itens de Contrato'!E129</f>
        <v>2</v>
      </c>
      <c r="E129" s="32">
        <f>D129*('Itens de Contrato'!F129 + 'Itens de Contrato'!G129)</f>
        <v>54.212225117079996</v>
      </c>
      <c r="F129" s="55">
        <f>'Itens de Contrato'!E129</f>
        <v>2</v>
      </c>
      <c r="G129" s="34"/>
      <c r="H129" s="50">
        <f t="shared" si="1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Contrato'!B$6:J$873,2,0)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 + 'Itens de Contrato'!G130)</f>
        <v>1164.7245066391208</v>
      </c>
      <c r="F130" s="55">
        <f>'Itens de Contrato'!E130</f>
        <v>8</v>
      </c>
      <c r="G130" s="34"/>
      <c r="H130" s="50">
        <f t="shared" si="1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Contrato'!B$6:J$873,2,0)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 + 'Itens de Contrato'!G131)</f>
        <v>8954.7977003960259</v>
      </c>
      <c r="F131" s="55">
        <f>'Itens de Contrato'!E131</f>
        <v>85</v>
      </c>
      <c r="G131" s="34"/>
      <c r="H131" s="50">
        <f t="shared" si="1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Contrato'!B$6:J$873,2,0)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 + 'Itens de Contrato'!G132)</f>
        <v>66257.259371379274</v>
      </c>
      <c r="F132" s="55">
        <f>'Itens de Contrato'!E132</f>
        <v>155</v>
      </c>
      <c r="G132" s="34"/>
      <c r="H132" s="50">
        <f t="shared" si="1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Contrato'!B$6:J$873,2,0)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 + 'Itens de Contrato'!G133)</f>
        <v>1849.5031543164639</v>
      </c>
      <c r="F133" s="55">
        <f>'Itens de Contrato'!E133</f>
        <v>35</v>
      </c>
      <c r="G133" s="34"/>
      <c r="H133" s="50">
        <f t="shared" si="1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Contrato'!B$6:J$873,2,0)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 + 'Itens de Contrato'!G134)</f>
        <v>11158.217262500024</v>
      </c>
      <c r="F134" s="55">
        <f>'Itens de Contrato'!E134</f>
        <v>55</v>
      </c>
      <c r="G134" s="34"/>
      <c r="H134" s="50">
        <f t="shared" ref="H134:H197" si="2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Contrato'!B$6:J$873,2,0)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 + 'Itens de Contrato'!G135)</f>
        <v>904.49185385416854</v>
      </c>
      <c r="F135" s="55">
        <f>'Itens de Contrato'!E135</f>
        <v>110</v>
      </c>
      <c r="G135" s="34"/>
      <c r="H135" s="50">
        <f t="shared" si="2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Contrato'!B$6:J$873,2,0)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 + 'Itens de Contrato'!G136)</f>
        <v>1356.2892724239696</v>
      </c>
      <c r="F136" s="55">
        <f>'Itens de Contrato'!E136</f>
        <v>120</v>
      </c>
      <c r="G136" s="34"/>
      <c r="H136" s="50">
        <f t="shared" si="2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Contrato'!B$6:J$873,2,0)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 + 'Itens de Contrato'!G137)</f>
        <v>9614.2251467196456</v>
      </c>
      <c r="F137" s="55">
        <f>'Itens de Contrato'!E137</f>
        <v>460</v>
      </c>
      <c r="G137" s="34"/>
      <c r="H137" s="50">
        <f t="shared" si="2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Contrato'!B$6:J$873,2,0)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 + 'Itens de Contrato'!G138)</f>
        <v>926.35838279958875</v>
      </c>
      <c r="F138" s="55">
        <f>'Itens de Contrato'!E138</f>
        <v>25</v>
      </c>
      <c r="G138" s="34"/>
      <c r="H138" s="50">
        <f t="shared" si="2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Contrato'!B$6:J$873,2,0)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 + 'Itens de Contrato'!G139)</f>
        <v>21914.034503512441</v>
      </c>
      <c r="F139" s="55">
        <f>'Itens de Contrato'!E139</f>
        <v>120</v>
      </c>
      <c r="G139" s="34"/>
      <c r="H139" s="50">
        <f t="shared" si="2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Contrato'!B$6:J$873,2,0)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 + 'Itens de Contrato'!G140)</f>
        <v>12424.65955234851</v>
      </c>
      <c r="F140" s="55">
        <f>'Itens de Contrato'!E140</f>
        <v>940</v>
      </c>
      <c r="G140" s="34"/>
      <c r="H140" s="50">
        <f t="shared" si="2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Contrato'!B$6:J$873,2,0)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 + 'Itens de Contrato'!G141)</f>
        <v>1015.2217208781011</v>
      </c>
      <c r="F141" s="55">
        <f>'Itens de Contrato'!E141</f>
        <v>35</v>
      </c>
      <c r="G141" s="34"/>
      <c r="H141" s="50">
        <f t="shared" si="2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Contrato'!B$6:J$873,2,0)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 + 'Itens de Contrato'!G142)</f>
        <v>6094.9295699052454</v>
      </c>
      <c r="F142" s="55">
        <f>'Itens de Contrato'!E142</f>
        <v>160</v>
      </c>
      <c r="G142" s="34"/>
      <c r="H142" s="50">
        <f t="shared" si="2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Contrato'!B$6:J$873,2,0)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 + 'Itens de Contrato'!G143)</f>
        <v>11234.386836011818</v>
      </c>
      <c r="F143" s="55">
        <f>'Itens de Contrato'!E143</f>
        <v>175</v>
      </c>
      <c r="G143" s="34"/>
      <c r="H143" s="50">
        <f t="shared" si="2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Contrato'!B$6:J$873,2,0)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 + 'Itens de Contrato'!G144)</f>
        <v>133599.27742290538</v>
      </c>
      <c r="F144" s="55">
        <f>'Itens de Contrato'!E144</f>
        <v>1480</v>
      </c>
      <c r="G144" s="34"/>
      <c r="H144" s="50">
        <f t="shared" si="2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Contrato'!B$6:J$873,2,0)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 + 'Itens de Contrato'!G145)</f>
        <v>2759.5140362431189</v>
      </c>
      <c r="F145" s="55">
        <f>'Itens de Contrato'!E145</f>
        <v>25</v>
      </c>
      <c r="G145" s="34"/>
      <c r="H145" s="50">
        <f t="shared" si="2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Contrato'!B$6:J$873,2,0)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 + 'Itens de Contrato'!G146)</f>
        <v>2647.4568080371955</v>
      </c>
      <c r="F146" s="55">
        <f>'Itens de Contrato'!E146</f>
        <v>6</v>
      </c>
      <c r="G146" s="34"/>
      <c r="H146" s="50">
        <f t="shared" si="2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Contrato'!B$6:J$873,2,0)</f>
        <v>SOLDA EXOTÉRMICA (CARTUCHO No. 115), FAB. EXOSOLDA</v>
      </c>
      <c r="D147" s="30">
        <f>'Itens de Contrato'!E147</f>
        <v>7</v>
      </c>
      <c r="E147" s="32">
        <f>D147*('Itens de Contrato'!F147 + 'Itens de Contrato'!G147)</f>
        <v>537.93058428030417</v>
      </c>
      <c r="F147" s="55">
        <f>'Itens de Contrato'!E147</f>
        <v>7</v>
      </c>
      <c r="G147" s="34"/>
      <c r="H147" s="50">
        <f t="shared" si="2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Contrato'!B$6:J$873,2,0)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 + 'Itens de Contrato'!G148)</f>
        <v>1257.5000671487626</v>
      </c>
      <c r="F148" s="55">
        <f>'Itens de Contrato'!E148</f>
        <v>6</v>
      </c>
      <c r="G148" s="34"/>
      <c r="H148" s="50">
        <f t="shared" si="2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Contrato'!B$6:J$873,2,0)</f>
        <v>FITA ISOLANTE COMUM No 33, FAB. SCOTCH / TIGRE</v>
      </c>
      <c r="D149" s="30">
        <f>'Itens de Contrato'!E149</f>
        <v>10</v>
      </c>
      <c r="E149" s="32">
        <f>D149*('Itens de Contrato'!F149 + 'Itens de Contrato'!G149)</f>
        <v>642.72225654270096</v>
      </c>
      <c r="F149" s="55">
        <f>'Itens de Contrato'!E149</f>
        <v>10</v>
      </c>
      <c r="G149" s="34"/>
      <c r="H149" s="50">
        <f t="shared" si="2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Contrato'!B$6:J$873,2,0)</f>
        <v>FITA ISOLANTE ALTA FUSÃO No 23, FAB. SCOTCH, 3M</v>
      </c>
      <c r="D150" s="30">
        <f>'Itens de Contrato'!E150</f>
        <v>10</v>
      </c>
      <c r="E150" s="32">
        <f>D150*('Itens de Contrato'!F150 + 'Itens de Contrato'!G150)</f>
        <v>891.42782537878975</v>
      </c>
      <c r="F150" s="55">
        <f>'Itens de Contrato'!E150</f>
        <v>10</v>
      </c>
      <c r="G150" s="34"/>
      <c r="H150" s="50">
        <f t="shared" si="2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Contrato'!B$6:J$873,2,0)</f>
        <v>ANILHAS / MARCADORES, FAB. HELLERMANN, PIAL</v>
      </c>
      <c r="D151" s="30">
        <f>'Itens de Contrato'!E151</f>
        <v>1200</v>
      </c>
      <c r="E151" s="32">
        <f>D151*('Itens de Contrato'!F151 + 'Itens de Contrato'!G151)</f>
        <v>838.33337809917509</v>
      </c>
      <c r="F151" s="55">
        <f>'Itens de Contrato'!E151</f>
        <v>1200</v>
      </c>
      <c r="G151" s="34"/>
      <c r="H151" s="50">
        <f t="shared" si="2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26.4" customHeight="1" x14ac:dyDescent="0.25">
      <c r="A152" s="40" t="str">
        <f>'Itens de Contrato'!A152</f>
        <v>Instalações Elétricas - Quadros - Cabeamento</v>
      </c>
      <c r="B152" s="22" t="str">
        <f>'Itens de Contrato'!B152</f>
        <v>1.8.22</v>
      </c>
      <c r="C152" s="70" t="str">
        <f>VLOOKUP(B152,'Itens de Contrato'!B$6:J$873,2,0)</f>
        <v>ABRAÇADEIRA DE NYLON INCOLOR 180x3,4mm, FAB. HELLERMANN, PIAL</v>
      </c>
      <c r="D152" s="30">
        <f>'Itens de Contrato'!E152</f>
        <v>1200</v>
      </c>
      <c r="E152" s="32">
        <f>D152*('Itens de Contrato'!F152 + 'Itens de Contrato'!G152)</f>
        <v>838.33337809917509</v>
      </c>
      <c r="F152" s="55">
        <f>'Itens de Contrato'!E152</f>
        <v>1200</v>
      </c>
      <c r="G152" s="34"/>
      <c r="H152" s="50">
        <f t="shared" si="2"/>
        <v>0</v>
      </c>
      <c r="I152" s="45">
        <f>G152*('Itens de Contrato'!F152+'Itens de Contrato'!G152)</f>
        <v>0</v>
      </c>
    </row>
    <row r="153" spans="1:27" ht="26.4" customHeight="1" x14ac:dyDescent="0.25">
      <c r="A153" s="40" t="str">
        <f>'Itens de Contrato'!A153</f>
        <v>Instalações Elétricas - Quadros - Cabeamento</v>
      </c>
      <c r="B153" s="22" t="str">
        <f>'Itens de Contrato'!B153</f>
        <v>1.8.23</v>
      </c>
      <c r="C153" s="70" t="str">
        <f>VLOOKUP(B153,'Itens de Contrato'!B$6:J$873,2,0)</f>
        <v>TERMINAL DE COMPRESSÃO PRÉ-ISOLADO P/ 4mm2, FAB. INTELLI, MAGNET</v>
      </c>
      <c r="D153" s="30">
        <f>'Itens de Contrato'!E153</f>
        <v>40</v>
      </c>
      <c r="E153" s="32">
        <f>D153*('Itens de Contrato'!F153 + 'Itens de Contrato'!G153)</f>
        <v>122.95556212121241</v>
      </c>
      <c r="F153" s="55">
        <f>'Itens de Contrato'!E153</f>
        <v>40</v>
      </c>
      <c r="G153" s="34"/>
      <c r="H153" s="50">
        <f t="shared" si="2"/>
        <v>0</v>
      </c>
      <c r="I153" s="45">
        <f>G153*('Itens de Contrato'!F153+'Itens de Contrato'!G153)</f>
        <v>0</v>
      </c>
    </row>
    <row r="154" spans="1:27" ht="26.4" customHeight="1" x14ac:dyDescent="0.25">
      <c r="A154" s="40" t="str">
        <f>'Itens de Contrato'!A154</f>
        <v>Instalações Elétricas - Quadros - Cabeamento</v>
      </c>
      <c r="B154" s="22" t="str">
        <f>'Itens de Contrato'!B154</f>
        <v>1.8.24</v>
      </c>
      <c r="C154" s="70" t="str">
        <f>VLOOKUP(B154,'Itens de Contrato'!B$6:J$873,2,0)</f>
        <v>TERMINAL DE COMPRESSÃO PRÉ-ISOLADO P/ 6mm2, FAB. INTELLI, MAGNET</v>
      </c>
      <c r="D154" s="30">
        <f>'Itens de Contrato'!E154</f>
        <v>30</v>
      </c>
      <c r="E154" s="32">
        <f>D154*('Itens de Contrato'!F154 + 'Itens de Contrato'!G154)</f>
        <v>108.9833391528928</v>
      </c>
      <c r="F154" s="55">
        <f>'Itens de Contrato'!E154</f>
        <v>30</v>
      </c>
      <c r="G154" s="34"/>
      <c r="H154" s="50">
        <f t="shared" si="2"/>
        <v>0</v>
      </c>
      <c r="I154" s="45">
        <f>G154*('Itens de Contrato'!F154+'Itens de Contrato'!G154)</f>
        <v>0</v>
      </c>
    </row>
    <row r="155" spans="1:27" ht="26.4" customHeight="1" x14ac:dyDescent="0.25">
      <c r="A155" s="40" t="str">
        <f>'Itens de Contrato'!A155</f>
        <v>Instalações Elétricas - Quadros - Cabeamento</v>
      </c>
      <c r="B155" s="22" t="str">
        <f>'Itens de Contrato'!B155</f>
        <v>1.8.25</v>
      </c>
      <c r="C155" s="70" t="str">
        <f>VLOOKUP(B155,'Itens de Contrato'!B$6:J$873,2,0)</f>
        <v>TERMINAL DE COMPRESSÃO PRÉ-ISOLADO P/ 10mm2, FAB. INTELLI, MAGNET</v>
      </c>
      <c r="D155" s="30">
        <f>'Itens de Contrato'!E155</f>
        <v>157</v>
      </c>
      <c r="E155" s="32">
        <f>D155*('Itens de Contrato'!F155 + 'Itens de Contrato'!G155)</f>
        <v>636.15531174759087</v>
      </c>
      <c r="F155" s="55">
        <f>'Itens de Contrato'!E155</f>
        <v>157</v>
      </c>
      <c r="G155" s="34"/>
      <c r="H155" s="50">
        <f t="shared" si="2"/>
        <v>0</v>
      </c>
      <c r="I155" s="45">
        <f>G155*('Itens de Contrato'!F155+'Itens de Contrato'!G155)</f>
        <v>0</v>
      </c>
    </row>
    <row r="156" spans="1:27" ht="26.4" customHeight="1" x14ac:dyDescent="0.25">
      <c r="A156" s="40" t="str">
        <f>'Itens de Contrato'!A156</f>
        <v>Instalações Elétricas - Quadros - Cabeamento</v>
      </c>
      <c r="B156" s="22" t="str">
        <f>'Itens de Contrato'!B156</f>
        <v>1.8.26</v>
      </c>
      <c r="C156" s="70" t="str">
        <f>VLOOKUP(B156,'Itens de Contrato'!B$6:J$873,2,0)</f>
        <v>TERMINAL DE COMPRESSÃO ESTANHADO 01 FURO P/ 25mm2, FAB. INTELLI, MAGNET</v>
      </c>
      <c r="D156" s="30">
        <f>'Itens de Contrato'!E156</f>
        <v>6</v>
      </c>
      <c r="E156" s="32">
        <f>D156*('Itens de Contrato'!F156 + 'Itens de Contrato'!G156)</f>
        <v>34.874668528925696</v>
      </c>
      <c r="F156" s="55">
        <f>'Itens de Contrato'!E156</f>
        <v>6</v>
      </c>
      <c r="G156" s="34"/>
      <c r="H156" s="50">
        <f t="shared" si="2"/>
        <v>0</v>
      </c>
      <c r="I156" s="45">
        <f>G156*('Itens de Contrato'!F156+'Itens de Contrato'!G156)</f>
        <v>0</v>
      </c>
    </row>
    <row r="157" spans="1:27" ht="26.4" customHeight="1" x14ac:dyDescent="0.25">
      <c r="A157" s="40" t="str">
        <f>'Itens de Contrato'!A157</f>
        <v>Instalações Elétricas - Quadros - Cabeamento</v>
      </c>
      <c r="B157" s="22" t="str">
        <f>'Itens de Contrato'!B157</f>
        <v>1.8.27</v>
      </c>
      <c r="C157" s="70" t="str">
        <f>VLOOKUP(B157,'Itens de Contrato'!B$6:J$873,2,0)</f>
        <v>TERMINAL DE COMPRESSÃO ESTANHADO 02 FURO P/ 50mm2, FAB. INTELLI, MAGNET</v>
      </c>
      <c r="D157" s="30">
        <f>'Itens de Contrato'!E157</f>
        <v>12</v>
      </c>
      <c r="E157" s="32">
        <f>D157*('Itens de Contrato'!F157 + 'Itens de Contrato'!G157)</f>
        <v>181.08000966942188</v>
      </c>
      <c r="F157" s="55">
        <f>'Itens de Contrato'!E157</f>
        <v>12</v>
      </c>
      <c r="G157" s="34"/>
      <c r="H157" s="50">
        <f t="shared" si="2"/>
        <v>0</v>
      </c>
      <c r="I157" s="45">
        <f>G157*('Itens de Contrato'!F157+'Itens de Contrato'!G157)</f>
        <v>0</v>
      </c>
    </row>
    <row r="158" spans="1:27" ht="26.4" customHeight="1" x14ac:dyDescent="0.25">
      <c r="A158" s="40" t="str">
        <f>'Itens de Contrato'!A158</f>
        <v>Instalações Elétricas - Quadros - Cabeamento</v>
      </c>
      <c r="B158" s="22" t="str">
        <f>'Itens de Contrato'!B158</f>
        <v>1.8.28</v>
      </c>
      <c r="C158" s="70" t="str">
        <f>VLOOKUP(B158,'Itens de Contrato'!B$6:J$873,2,0)</f>
        <v>TERMINAL DE COMPRESSÃO ESTANHADO 02 FURO P/ 95mm2, FAB. INTELLI, MAGNET</v>
      </c>
      <c r="D158" s="30">
        <f>'Itens de Contrato'!E158</f>
        <v>4</v>
      </c>
      <c r="E158" s="32">
        <f>D158*('Itens de Contrato'!F158 + 'Itens de Contrato'!G158)</f>
        <v>108.75978358539967</v>
      </c>
      <c r="F158" s="55">
        <f>'Itens de Contrato'!E158</f>
        <v>4</v>
      </c>
      <c r="G158" s="34"/>
      <c r="H158" s="50">
        <f t="shared" si="2"/>
        <v>0</v>
      </c>
      <c r="I158" s="45">
        <f>G158*('Itens de Contrato'!F158+'Itens de Contrato'!G158)</f>
        <v>0</v>
      </c>
    </row>
    <row r="159" spans="1:27" ht="26.4" customHeight="1" x14ac:dyDescent="0.25">
      <c r="A159" s="40" t="str">
        <f>'Itens de Contrato'!A159</f>
        <v>Instalações Elétricas - Quadros - Cabeamento</v>
      </c>
      <c r="B159" s="22" t="str">
        <f>'Itens de Contrato'!B159</f>
        <v>1.8.29</v>
      </c>
      <c r="C159" s="70" t="str">
        <f>VLOOKUP(B159,'Itens de Contrato'!B$6:J$873,2,0)</f>
        <v>TERMINAL DE COMPRESSÃO ESTANHADO 02 FURO P/ 185mm2, FAB. INTELLI, MAGNET</v>
      </c>
      <c r="D159" s="30">
        <f>'Itens de Contrato'!E159</f>
        <v>6</v>
      </c>
      <c r="E159" s="32">
        <f>D159*('Itens de Contrato'!F159 + 'Itens de Contrato'!G159)</f>
        <v>308.50668314049653</v>
      </c>
      <c r="F159" s="55">
        <f>'Itens de Contrato'!E159</f>
        <v>6</v>
      </c>
      <c r="G159" s="34"/>
      <c r="H159" s="50">
        <f t="shared" si="2"/>
        <v>0</v>
      </c>
      <c r="I159" s="45">
        <f>G159*('Itens de Contrato'!F159+'Itens de Contrato'!G159)</f>
        <v>0</v>
      </c>
    </row>
    <row r="160" spans="1:27" ht="26.4" customHeight="1" x14ac:dyDescent="0.25">
      <c r="A160" s="40" t="str">
        <f>'Itens de Contrato'!A160</f>
        <v>Instalações Elétricas - Quadros - Cabeamento</v>
      </c>
      <c r="B160" s="22" t="str">
        <f>'Itens de Contrato'!B160</f>
        <v>1.8.30</v>
      </c>
      <c r="C160" s="70" t="str">
        <f>VLOOKUP(B160,'Itens de Contrato'!B$6:J$873,2,0)</f>
        <v>CONECTOR DE PRESSÃO SPLIT-BOLT ESTANHADO P/ 95mm2, FAB. INTELLI, MAGNET</v>
      </c>
      <c r="D160" s="30">
        <f>'Itens de Contrato'!E160</f>
        <v>15</v>
      </c>
      <c r="E160" s="32">
        <f>D160*('Itens de Contrato'!F160 + 'Itens de Contrato'!G160)</f>
        <v>3206.6251712293461</v>
      </c>
      <c r="F160" s="55">
        <f>'Itens de Contrato'!E160</f>
        <v>15</v>
      </c>
      <c r="G160" s="34"/>
      <c r="H160" s="50">
        <f t="shared" si="2"/>
        <v>0</v>
      </c>
      <c r="I160" s="45">
        <f>G160*('Itens de Contrato'!F160+'Itens de Contrato'!G160)</f>
        <v>0</v>
      </c>
    </row>
    <row r="161" spans="1:9" x14ac:dyDescent="0.25">
      <c r="A161" s="40" t="str">
        <f>'Itens de Contrato'!A161</f>
        <v>Instalações Elétricas - Quadros</v>
      </c>
      <c r="B161" s="22" t="str">
        <f>'Itens de Contrato'!B161</f>
        <v>1.9.1</v>
      </c>
      <c r="C161" s="70" t="str">
        <f>VLOOKUP(B161,'Itens de Contrato'!B$6:J$873,2,0)</f>
        <v>CPG-COND. 2x300A-380V</v>
      </c>
      <c r="D161" s="30">
        <f>'Itens de Contrato'!E161</f>
        <v>1</v>
      </c>
      <c r="E161" s="32">
        <f>D161*('Itens de Contrato'!F161 + 'Itens de Contrato'!G161)</f>
        <v>33309.779556473899</v>
      </c>
      <c r="F161" s="55">
        <f>'Itens de Contrato'!E161</f>
        <v>1</v>
      </c>
      <c r="G161" s="34"/>
      <c r="H161" s="50">
        <f t="shared" si="2"/>
        <v>0</v>
      </c>
      <c r="I161" s="45">
        <f>G161*('Itens de Contrato'!F161+'Itens de Contrato'!G161)</f>
        <v>0</v>
      </c>
    </row>
    <row r="162" spans="1:9" x14ac:dyDescent="0.25">
      <c r="A162" s="40" t="str">
        <f>'Itens de Contrato'!A162</f>
        <v>Instalações Elétricas - Quadros</v>
      </c>
      <c r="B162" s="22" t="str">
        <f>'Itens de Contrato'!B162</f>
        <v>1.9.2</v>
      </c>
      <c r="C162" s="70" t="str">
        <f>VLOOKUP(B162,'Itens de Contrato'!B$6:J$873,2,0)</f>
        <v>CM1 - CENTRO MEDIÇÃO AGRUPADA 150A - 28UC</v>
      </c>
      <c r="D162" s="30">
        <f>'Itens de Contrato'!E162</f>
        <v>1</v>
      </c>
      <c r="E162" s="32">
        <f>D162*('Itens de Contrato'!F162 + 'Itens de Contrato'!G162)</f>
        <v>47952.669227272825</v>
      </c>
      <c r="F162" s="55">
        <f>'Itens de Contrato'!E162</f>
        <v>1</v>
      </c>
      <c r="G162" s="34"/>
      <c r="H162" s="50">
        <f t="shared" si="2"/>
        <v>0</v>
      </c>
      <c r="I162" s="45">
        <f>G162*('Itens de Contrato'!F162+'Itens de Contrato'!G162)</f>
        <v>0</v>
      </c>
    </row>
    <row r="163" spans="1:9" x14ac:dyDescent="0.25">
      <c r="A163" s="40" t="str">
        <f>'Itens de Contrato'!A163</f>
        <v>Instalações Elétricas - Quadros</v>
      </c>
      <c r="B163" s="22" t="str">
        <f>'Itens de Contrato'!B163</f>
        <v>1.9.3</v>
      </c>
      <c r="C163" s="70" t="str">
        <f>VLOOKUP(B163,'Itens de Contrato'!B$6:J$873,2,0)</f>
        <v>QDC</v>
      </c>
      <c r="D163" s="30">
        <f>'Itens de Contrato'!E163</f>
        <v>1</v>
      </c>
      <c r="E163" s="32">
        <f>D163*('Itens de Contrato'!F163 + 'Itens de Contrato'!G163)</f>
        <v>15313.556373278268</v>
      </c>
      <c r="F163" s="55">
        <f>'Itens de Contrato'!E163</f>
        <v>1</v>
      </c>
      <c r="G163" s="34"/>
      <c r="H163" s="50">
        <f t="shared" si="2"/>
        <v>0</v>
      </c>
      <c r="I163" s="45">
        <f>G163*('Itens de Contrato'!F163+'Itens de Contrato'!G163)</f>
        <v>0</v>
      </c>
    </row>
    <row r="164" spans="1:9" x14ac:dyDescent="0.25">
      <c r="A164" s="40" t="str">
        <f>'Itens de Contrato'!A164</f>
        <v>Instalações Elétricas - Quadros</v>
      </c>
      <c r="B164" s="22" t="str">
        <f>'Itens de Contrato'!B164</f>
        <v>1.9.4</v>
      </c>
      <c r="C164" s="70" t="str">
        <f>VLOOKUP(B164,'Itens de Contrato'!B$6:J$873,2,0)</f>
        <v>QL-TIPO</v>
      </c>
      <c r="D164" s="30">
        <f>'Itens de Contrato'!E164</f>
        <v>26</v>
      </c>
      <c r="E164" s="32">
        <f>D164*('Itens de Contrato'!F164 + 'Itens de Contrato'!G164)</f>
        <v>147127.50785640528</v>
      </c>
      <c r="F164" s="55">
        <f>'Itens de Contrato'!E164</f>
        <v>26</v>
      </c>
      <c r="G164" s="34"/>
      <c r="H164" s="50">
        <f t="shared" si="2"/>
        <v>0</v>
      </c>
      <c r="I164" s="45">
        <f>G164*('Itens de Contrato'!F164+'Itens de Contrato'!G164)</f>
        <v>0</v>
      </c>
    </row>
    <row r="165" spans="1:9" x14ac:dyDescent="0.25">
      <c r="A165" s="40" t="str">
        <f>'Itens de Contrato'!A165</f>
        <v>Instalações Elétricas - Quadros</v>
      </c>
      <c r="B165" s="22" t="str">
        <f>'Itens de Contrato'!B165</f>
        <v>1.9.5</v>
      </c>
      <c r="C165" s="70" t="str">
        <f>VLOOKUP(B165,'Itens de Contrato'!B$6:J$873,2,0)</f>
        <v>QL-SUBSOLO</v>
      </c>
      <c r="D165" s="30">
        <f>'Itens de Contrato'!E165</f>
        <v>1</v>
      </c>
      <c r="E165" s="32">
        <f>D165*('Itens de Contrato'!F165 + 'Itens de Contrato'!G165)</f>
        <v>5560.9447413911957</v>
      </c>
      <c r="F165" s="55">
        <f>'Itens de Contrato'!E165</f>
        <v>1</v>
      </c>
      <c r="G165" s="34"/>
      <c r="H165" s="50">
        <f t="shared" si="2"/>
        <v>0</v>
      </c>
      <c r="I165" s="45">
        <f>G165*('Itens de Contrato'!F165+'Itens de Contrato'!G165)</f>
        <v>0</v>
      </c>
    </row>
    <row r="166" spans="1:9" x14ac:dyDescent="0.25">
      <c r="A166" s="40" t="str">
        <f>'Itens de Contrato'!A166</f>
        <v>Instalações Elétricas - Quadros</v>
      </c>
      <c r="B166" s="22" t="str">
        <f>'Itens de Contrato'!B166</f>
        <v>1.9.6</v>
      </c>
      <c r="C166" s="70" t="str">
        <f>VLOOKUP(B166,'Itens de Contrato'!B$6:J$873,2,0)</f>
        <v>QL-TÉRREO</v>
      </c>
      <c r="D166" s="30">
        <f>'Itens de Contrato'!E166</f>
        <v>1</v>
      </c>
      <c r="E166" s="32">
        <f>D166*('Itens de Contrato'!F166 + 'Itens de Contrato'!G166)</f>
        <v>6049.9725452823805</v>
      </c>
      <c r="F166" s="55">
        <f>'Itens de Contrato'!E166</f>
        <v>1</v>
      </c>
      <c r="G166" s="34"/>
      <c r="H166" s="50">
        <f t="shared" si="2"/>
        <v>0</v>
      </c>
      <c r="I166" s="45">
        <f>G166*('Itens de Contrato'!F166+'Itens de Contrato'!G166)</f>
        <v>0</v>
      </c>
    </row>
    <row r="167" spans="1:9" x14ac:dyDescent="0.25">
      <c r="A167" s="40" t="str">
        <f>'Itens de Contrato'!A167</f>
        <v>Instalações Elétricas - Quadros</v>
      </c>
      <c r="B167" s="22" t="str">
        <f>'Itens de Contrato'!B167</f>
        <v>1.9.7</v>
      </c>
      <c r="C167" s="70" t="str">
        <f>VLOOKUP(B167,'Itens de Contrato'!B$6:J$873,2,0)</f>
        <v>QL-GUARITA</v>
      </c>
      <c r="D167" s="30">
        <f>'Itens de Contrato'!E167</f>
        <v>1</v>
      </c>
      <c r="E167" s="32">
        <f>D167*('Itens de Contrato'!F167 + 'Itens de Contrato'!G167)</f>
        <v>7922.2504230372069</v>
      </c>
      <c r="F167" s="55">
        <f>'Itens de Contrato'!E167</f>
        <v>1</v>
      </c>
      <c r="G167" s="34"/>
      <c r="H167" s="50">
        <f t="shared" si="2"/>
        <v>0</v>
      </c>
      <c r="I167" s="45">
        <f>G167*('Itens de Contrato'!F167+'Itens de Contrato'!G167)</f>
        <v>0</v>
      </c>
    </row>
    <row r="168" spans="1:9" x14ac:dyDescent="0.25">
      <c r="A168" s="40" t="str">
        <f>'Itens de Contrato'!A168</f>
        <v>Instalações Elétricas - Quadros</v>
      </c>
      <c r="B168" s="22" t="str">
        <f>'Itens de Contrato'!B168</f>
        <v>1.9.8</v>
      </c>
      <c r="C168" s="70" t="str">
        <f>VLOOKUP(B168,'Itens de Contrato'!B$6:J$873,2,0)</f>
        <v>QL-LAZER</v>
      </c>
      <c r="D168" s="30">
        <f>'Itens de Contrato'!E168</f>
        <v>1</v>
      </c>
      <c r="E168" s="32">
        <f>D168*('Itens de Contrato'!F168 + 'Itens de Contrato'!G168)</f>
        <v>10157.80609796834</v>
      </c>
      <c r="F168" s="55">
        <f>'Itens de Contrato'!E168</f>
        <v>1</v>
      </c>
      <c r="G168" s="34"/>
      <c r="H168" s="50">
        <f t="shared" si="2"/>
        <v>0</v>
      </c>
      <c r="I168" s="45">
        <f>G168*('Itens de Contrato'!F168+'Itens de Contrato'!G168)</f>
        <v>0</v>
      </c>
    </row>
    <row r="169" spans="1:9" x14ac:dyDescent="0.25">
      <c r="A169" s="40" t="str">
        <f>'Itens de Contrato'!A169</f>
        <v>Instalações Elétricas - Quadros</v>
      </c>
      <c r="B169" s="22" t="str">
        <f>'Itens de Contrato'!B169</f>
        <v>1.9.9</v>
      </c>
      <c r="C169" s="70" t="str">
        <f>VLOOKUP(B169,'Itens de Contrato'!B$6:J$873,2,0)</f>
        <v>QL-C.MAQ.</v>
      </c>
      <c r="D169" s="30">
        <f>'Itens de Contrato'!E169</f>
        <v>1</v>
      </c>
      <c r="E169" s="32">
        <f>D169*('Itens de Contrato'!F169 + 'Itens de Contrato'!G169)</f>
        <v>6455.167011363651</v>
      </c>
      <c r="F169" s="55">
        <f>'Itens de Contrato'!E169</f>
        <v>1</v>
      </c>
      <c r="G169" s="34"/>
      <c r="H169" s="50">
        <f t="shared" si="2"/>
        <v>0</v>
      </c>
      <c r="I169" s="45">
        <f>G169*('Itens de Contrato'!F169+'Itens de Contrato'!G169)</f>
        <v>0</v>
      </c>
    </row>
    <row r="170" spans="1:9" x14ac:dyDescent="0.25">
      <c r="A170" s="40" t="str">
        <f>'Itens de Contrato'!A170</f>
        <v>Instalações Elétricas - Quadros</v>
      </c>
      <c r="B170" s="22" t="str">
        <f>'Itens de Contrato'!B170</f>
        <v>1.9.10</v>
      </c>
      <c r="C170" s="70" t="str">
        <f>VLOOKUP(B170,'Itens de Contrato'!B$6:J$873,2,0)</f>
        <v>QFAC-LAZER</v>
      </c>
      <c r="D170" s="30">
        <f>'Itens de Contrato'!E170</f>
        <v>1</v>
      </c>
      <c r="E170" s="32">
        <f>D170*('Itens de Contrato'!F170 + 'Itens de Contrato'!G170)</f>
        <v>7181.7226057162679</v>
      </c>
      <c r="F170" s="55">
        <f>'Itens de Contrato'!E170</f>
        <v>1</v>
      </c>
      <c r="G170" s="34"/>
      <c r="H170" s="50">
        <f t="shared" si="2"/>
        <v>0</v>
      </c>
      <c r="I170" s="45">
        <f>G170*('Itens de Contrato'!F170+'Itens de Contrato'!G170)</f>
        <v>0</v>
      </c>
    </row>
    <row r="171" spans="1:9" x14ac:dyDescent="0.25">
      <c r="A171" s="40" t="str">
        <f>'Itens de Contrato'!A171</f>
        <v>Instalações Elétricas - Quadros</v>
      </c>
      <c r="B171" s="22" t="str">
        <f>'Itens de Contrato'!B171</f>
        <v>1.9.11</v>
      </c>
      <c r="C171" s="70" t="str">
        <f>VLOOKUP(B171,'Itens de Contrato'!B$6:J$873,2,0)</f>
        <v>QB-INC/SPK.(2x10CV)</v>
      </c>
      <c r="D171" s="30">
        <f>'Itens de Contrato'!E171</f>
        <v>1</v>
      </c>
      <c r="E171" s="32">
        <f>D171*('Itens de Contrato'!F171 + 'Itens de Contrato'!G171)</f>
        <v>32695.001745867827</v>
      </c>
      <c r="F171" s="55">
        <f>'Itens de Contrato'!E171</f>
        <v>1</v>
      </c>
      <c r="G171" s="34"/>
      <c r="H171" s="50">
        <f t="shared" si="2"/>
        <v>0</v>
      </c>
      <c r="I171" s="45">
        <f>G171*('Itens de Contrato'!F171+'Itens de Contrato'!G171)</f>
        <v>0</v>
      </c>
    </row>
    <row r="172" spans="1:9" x14ac:dyDescent="0.25">
      <c r="A172" s="40" t="str">
        <f>'Itens de Contrato'!A172</f>
        <v>Instalações Elétricas - Quadros</v>
      </c>
      <c r="B172" s="22" t="str">
        <f>'Itens de Contrato'!B172</f>
        <v>1.9.12</v>
      </c>
      <c r="C172" s="70" t="str">
        <f>VLOOKUP(B172,'Itens de Contrato'!B$6:J$873,2,0)</f>
        <v>QB-REC/SUC.(2x5CV)</v>
      </c>
      <c r="D172" s="30">
        <f>'Itens de Contrato'!E172</f>
        <v>1</v>
      </c>
      <c r="E172" s="32">
        <f>D172*('Itens de Contrato'!F172 + 'Itens de Contrato'!G172)</f>
        <v>9836.4449696969896</v>
      </c>
      <c r="F172" s="55">
        <f>'Itens de Contrato'!E172</f>
        <v>1</v>
      </c>
      <c r="G172" s="34"/>
      <c r="H172" s="50">
        <f t="shared" si="2"/>
        <v>0</v>
      </c>
      <c r="I172" s="45">
        <f>G172*('Itens de Contrato'!F172+'Itens de Contrato'!G172)</f>
        <v>0</v>
      </c>
    </row>
    <row r="173" spans="1:9" x14ac:dyDescent="0.25">
      <c r="A173" s="40" t="str">
        <f>'Itens de Contrato'!A173</f>
        <v>Instalações Elétricas - Quadros</v>
      </c>
      <c r="B173" s="22" t="str">
        <f>'Itens de Contrato'!B173</f>
        <v>1.9.13</v>
      </c>
      <c r="C173" s="70" t="str">
        <f>VLOOKUP(B173,'Itens de Contrato'!B$6:J$873,2,0)</f>
        <v>QB-DREN.(2x1,5CV)</v>
      </c>
      <c r="D173" s="30">
        <f>'Itens de Contrato'!E173</f>
        <v>1</v>
      </c>
      <c r="E173" s="32">
        <f>D173*('Itens de Contrato'!F173 + 'Itens de Contrato'!G173)</f>
        <v>8020.0559838154441</v>
      </c>
      <c r="F173" s="55">
        <f>'Itens de Contrato'!E173</f>
        <v>1</v>
      </c>
      <c r="G173" s="34"/>
      <c r="H173" s="50">
        <f t="shared" si="2"/>
        <v>0</v>
      </c>
      <c r="I173" s="45">
        <f>G173*('Itens de Contrato'!F173+'Itens de Contrato'!G173)</f>
        <v>0</v>
      </c>
    </row>
    <row r="174" spans="1:9" x14ac:dyDescent="0.25">
      <c r="A174" s="40" t="str">
        <f>'Itens de Contrato'!A174</f>
        <v>Instalações Elétricas - Quadros</v>
      </c>
      <c r="B174" s="22" t="str">
        <f>'Itens de Contrato'!B174</f>
        <v>1.9.14</v>
      </c>
      <c r="C174" s="70" t="str">
        <f>VLOOKUP(B174,'Itens de Contrato'!B$6:J$873,2,0)</f>
        <v>QB-PISCINA</v>
      </c>
      <c r="D174" s="30">
        <f>'Itens de Contrato'!E174</f>
        <v>1</v>
      </c>
      <c r="E174" s="32">
        <f>D174*('Itens de Contrato'!F174 + 'Itens de Contrato'!G174)</f>
        <v>8020.0559838154441</v>
      </c>
      <c r="F174" s="55">
        <f>'Itens de Contrato'!E174</f>
        <v>1</v>
      </c>
      <c r="G174" s="34"/>
      <c r="H174" s="50">
        <f t="shared" si="2"/>
        <v>0</v>
      </c>
      <c r="I174" s="45">
        <f>G174*('Itens de Contrato'!F174+'Itens de Contrato'!G174)</f>
        <v>0</v>
      </c>
    </row>
    <row r="175" spans="1:9" x14ac:dyDescent="0.25">
      <c r="A175" s="40" t="str">
        <f>'Itens de Contrato'!A175</f>
        <v>Instalações Elétricas - Quadros</v>
      </c>
      <c r="B175" s="22" t="str">
        <f>'Itens de Contrato'!B175</f>
        <v>1.9.15</v>
      </c>
      <c r="C175" s="70" t="str">
        <f>VLOOKUP(B175,'Itens de Contrato'!B$6:J$873,2,0)</f>
        <v>QF-ELEV.1...3</v>
      </c>
      <c r="D175" s="30">
        <f>'Itens de Contrato'!E175</f>
        <v>3</v>
      </c>
      <c r="E175" s="32">
        <f>D175*('Itens de Contrato'!F175 + 'Itens de Contrato'!G175)</f>
        <v>7377.3337272727449</v>
      </c>
      <c r="F175" s="55">
        <f>'Itens de Contrato'!E175</f>
        <v>3</v>
      </c>
      <c r="G175" s="34"/>
      <c r="H175" s="50">
        <f t="shared" si="2"/>
        <v>0</v>
      </c>
      <c r="I175" s="45">
        <f>G175*('Itens de Contrato'!F175+'Itens de Contrato'!G175)</f>
        <v>0</v>
      </c>
    </row>
    <row r="176" spans="1:9" ht="26.4" customHeight="1" x14ac:dyDescent="0.25">
      <c r="A176" s="40" t="str">
        <f>'Itens de Contrato'!A176</f>
        <v>Instalações de Telecom/Infra CFTV - Tubulações Laje aparente e paredes</v>
      </c>
      <c r="B176" s="22" t="str">
        <f>'Itens de Contrato'!B176</f>
        <v>2.1.1</v>
      </c>
      <c r="C176" s="70" t="str">
        <f>VLOOKUP(B176,'Itens de Contrato'!B$6:J$873,2,0)</f>
        <v>ELETRODUTO PVC RÍGIDO ROSCÁVEL, CLASSE B, NBR-15465,  Ф 3/4" x 3,0m, FAB.TIGRE, AMANCO</v>
      </c>
      <c r="D176" s="30">
        <f>'Itens de Contrato'!E176</f>
        <v>912</v>
      </c>
      <c r="E176" s="32">
        <f>D176*('Itens de Contrato'!F176 + 'Itens de Contrato'!G176)</f>
        <v>34073.892486165358</v>
      </c>
      <c r="F176" s="55">
        <f>'Itens de Contrato'!E176</f>
        <v>912</v>
      </c>
      <c r="G176" s="34"/>
      <c r="H176" s="50">
        <f t="shared" si="2"/>
        <v>0</v>
      </c>
      <c r="I176" s="45">
        <f>G176*('Itens de Contrato'!F176+'Itens de Contrato'!G176)</f>
        <v>0</v>
      </c>
    </row>
    <row r="177" spans="1:9" ht="26.4" customHeight="1" x14ac:dyDescent="0.25">
      <c r="A177" s="40" t="str">
        <f>'Itens de Contrato'!A177</f>
        <v>Instalações de Telecom/Infra CFTV - Tubulações Laje aparente e paredes</v>
      </c>
      <c r="B177" s="22" t="str">
        <f>'Itens de Contrato'!B177</f>
        <v>2.1.2</v>
      </c>
      <c r="C177" s="70" t="str">
        <f>VLOOKUP(B177,'Itens de Contrato'!B$6:J$873,2,0)</f>
        <v>ELETRODUTO PVC RÍGIDO ROSCÁVEL, CLASSE B, NBR-15465,  Ф 1" x 3,0m, FAB.TIGRE, AMANCO</v>
      </c>
      <c r="D177" s="30">
        <f>'Itens de Contrato'!E177</f>
        <v>62</v>
      </c>
      <c r="E177" s="32">
        <f>D177*('Itens de Contrato'!F177 + 'Itens de Contrato'!G177)</f>
        <v>3692.0760860406408</v>
      </c>
      <c r="F177" s="55">
        <f>'Itens de Contrato'!E177</f>
        <v>62</v>
      </c>
      <c r="G177" s="34"/>
      <c r="H177" s="50">
        <f t="shared" si="2"/>
        <v>0</v>
      </c>
      <c r="I177" s="45">
        <f>G177*('Itens de Contrato'!F177+'Itens de Contrato'!G177)</f>
        <v>0</v>
      </c>
    </row>
    <row r="178" spans="1:9" ht="26.4" customHeight="1" x14ac:dyDescent="0.25">
      <c r="A178" s="40" t="str">
        <f>'Itens de Contrato'!A178</f>
        <v>Instalações de Telecom/Infra CFTV - Tubulações Laje aparente e paredes</v>
      </c>
      <c r="B178" s="22" t="str">
        <f>'Itens de Contrato'!B178</f>
        <v>2.1.3</v>
      </c>
      <c r="C178" s="70" t="str">
        <f>VLOOKUP(B178,'Itens de Contrato'!B$6:J$873,2,0)</f>
        <v>CURVA 90o P/ELETRODUTO PVC RÍGIDO, ROSCA Ф 3/4", FAB.TIGRE, AMANCO</v>
      </c>
      <c r="D178" s="30">
        <f>'Itens de Contrato'!E178</f>
        <v>623</v>
      </c>
      <c r="E178" s="32">
        <f>D178*('Itens de Contrato'!F178 + 'Itens de Contrato'!G178)</f>
        <v>5275.0451150134404</v>
      </c>
      <c r="F178" s="55">
        <f>'Itens de Contrato'!E178</f>
        <v>623</v>
      </c>
      <c r="G178" s="34"/>
      <c r="H178" s="50">
        <f t="shared" si="2"/>
        <v>0</v>
      </c>
      <c r="I178" s="45">
        <f>G178*('Itens de Contrato'!F178+'Itens de Contrato'!G178)</f>
        <v>0</v>
      </c>
    </row>
    <row r="179" spans="1:9" ht="26.4" customHeight="1" x14ac:dyDescent="0.25">
      <c r="A179" s="40" t="str">
        <f>'Itens de Contrato'!A179</f>
        <v>Instalações de Telecom/Infra CFTV - Tubulações Laje aparente e paredes</v>
      </c>
      <c r="B179" s="22" t="str">
        <f>'Itens de Contrato'!B179</f>
        <v>2.1.4</v>
      </c>
      <c r="C179" s="70" t="str">
        <f>VLOOKUP(B179,'Itens de Contrato'!B$6:J$873,2,0)</f>
        <v>CURVA 90o P/ELETRODUTO PVC RÍGIDO, ROSCA Ф 1", FAB.TIGRE, AMANCO</v>
      </c>
      <c r="D179" s="30">
        <f>'Itens de Contrato'!E179</f>
        <v>19</v>
      </c>
      <c r="E179" s="32">
        <f>D179*('Itens de Contrato'!F179 + 'Itens de Contrato'!G179)</f>
        <v>229.36801224793439</v>
      </c>
      <c r="F179" s="55">
        <f>'Itens de Contrato'!E179</f>
        <v>19</v>
      </c>
      <c r="G179" s="34"/>
      <c r="H179" s="50">
        <f t="shared" si="2"/>
        <v>0</v>
      </c>
      <c r="I179" s="45">
        <f>G179*('Itens de Contrato'!F179+'Itens de Contrato'!G179)</f>
        <v>0</v>
      </c>
    </row>
    <row r="180" spans="1:9" ht="26.4" customHeight="1" x14ac:dyDescent="0.25">
      <c r="A180" s="40" t="str">
        <f>'Itens de Contrato'!A180</f>
        <v>Instalações de Telecom/Infra CFTV - Tubulações Laje aparente e paredes</v>
      </c>
      <c r="B180" s="22" t="str">
        <f>'Itens de Contrato'!B180</f>
        <v>2.1.5</v>
      </c>
      <c r="C180" s="70" t="str">
        <f>VLOOKUP(B180,'Itens de Contrato'!B$6:J$873,2,0)</f>
        <v>LUVA P/ELETRODUTO PVC RÍGIDO, ROSCA Ф 3/4", FAB.TIGRE, AMANCO</v>
      </c>
      <c r="D180" s="30">
        <f>'Itens de Contrato'!E180</f>
        <v>1535</v>
      </c>
      <c r="E180" s="32">
        <f>D180*('Itens de Contrato'!F180 + 'Itens de Contrato'!G180)</f>
        <v>6906.0506465513236</v>
      </c>
      <c r="F180" s="55">
        <f>'Itens de Contrato'!E180</f>
        <v>1535</v>
      </c>
      <c r="G180" s="34"/>
      <c r="H180" s="50">
        <f t="shared" si="2"/>
        <v>0</v>
      </c>
      <c r="I180" s="45">
        <f>G180*('Itens de Contrato'!F180+'Itens de Contrato'!G180)</f>
        <v>0</v>
      </c>
    </row>
    <row r="181" spans="1:9" ht="26.4" customHeight="1" x14ac:dyDescent="0.25">
      <c r="A181" s="40" t="str">
        <f>'Itens de Contrato'!A181</f>
        <v>Instalações de Telecom/Infra CFTV - Tubulações Laje aparente e paredes</v>
      </c>
      <c r="B181" s="22" t="str">
        <f>'Itens de Contrato'!B181</f>
        <v>2.1.6</v>
      </c>
      <c r="C181" s="70" t="str">
        <f>VLOOKUP(B181,'Itens de Contrato'!B$6:J$873,2,0)</f>
        <v>LUVA P/ELETRODUTO PVC RÍGIDO, ROSCA Ф 1", FAB.TIGRE, AMANCO</v>
      </c>
      <c r="D181" s="30">
        <f>'Itens de Contrato'!E181</f>
        <v>81</v>
      </c>
      <c r="E181" s="32">
        <f>D181*('Itens de Contrato'!F181 + 'Itens de Contrato'!G181)</f>
        <v>586.24653130475326</v>
      </c>
      <c r="F181" s="55">
        <f>'Itens de Contrato'!E181</f>
        <v>81</v>
      </c>
      <c r="G181" s="34"/>
      <c r="H181" s="50">
        <f t="shared" si="2"/>
        <v>0</v>
      </c>
      <c r="I181" s="45">
        <f>G181*('Itens de Contrato'!F181+'Itens de Contrato'!G181)</f>
        <v>0</v>
      </c>
    </row>
    <row r="182" spans="1:9" ht="26.4" customHeight="1" x14ac:dyDescent="0.25">
      <c r="A182" s="40" t="str">
        <f>'Itens de Contrato'!A182</f>
        <v>Instalações de Telecom/Infra CFTV - Tubulações Laje aparente e paredes</v>
      </c>
      <c r="B182" s="22" t="str">
        <f>'Itens de Contrato'!B182</f>
        <v>2.1.7</v>
      </c>
      <c r="C182" s="70" t="str">
        <f>VLOOKUP(B182,'Itens de Contrato'!B$6:J$873,2,0)</f>
        <v>BUCHA E ARRUELA EM LIGA DE ALUMINIO SILÍCIO Ф 3/4", FAB. WETZEL, TRAMONTINA</v>
      </c>
      <c r="D182" s="30">
        <f>'Itens de Contrato'!E182</f>
        <v>676</v>
      </c>
      <c r="E182" s="32">
        <f>D182*('Itens de Contrato'!F182 + 'Itens de Contrato'!G182)</f>
        <v>4118.1171087906423</v>
      </c>
      <c r="F182" s="55">
        <f>'Itens de Contrato'!E182</f>
        <v>676</v>
      </c>
      <c r="G182" s="34"/>
      <c r="H182" s="50">
        <f t="shared" si="2"/>
        <v>0</v>
      </c>
      <c r="I182" s="45">
        <f>G182*('Itens de Contrato'!F182+'Itens de Contrato'!G182)</f>
        <v>0</v>
      </c>
    </row>
    <row r="183" spans="1:9" ht="26.4" customHeight="1" x14ac:dyDescent="0.25">
      <c r="A183" s="40" t="str">
        <f>'Itens de Contrato'!A183</f>
        <v>Instalações de Telecom/Infra CFTV - Tubulações Laje aparente e paredes</v>
      </c>
      <c r="B183" s="22" t="str">
        <f>'Itens de Contrato'!B183</f>
        <v>2.1.8</v>
      </c>
      <c r="C183" s="70" t="str">
        <f>VLOOKUP(B183,'Itens de Contrato'!B$6:J$873,2,0)</f>
        <v>BUCHA E ARRUELA EM LIGA DE ALUMINIO SILÍCIO Ф 1", FAB. WETZEL, TRAMONTINA</v>
      </c>
      <c r="D183" s="30">
        <f>'Itens de Contrato'!E183</f>
        <v>29</v>
      </c>
      <c r="E183" s="32">
        <f>D183*('Itens de Contrato'!F183 + 'Itens de Contrato'!G183)</f>
        <v>237.44395712362302</v>
      </c>
      <c r="F183" s="55">
        <f>'Itens de Contrato'!E183</f>
        <v>29</v>
      </c>
      <c r="G183" s="34"/>
      <c r="H183" s="50">
        <f t="shared" si="2"/>
        <v>0</v>
      </c>
      <c r="I183" s="45">
        <f>G183*('Itens de Contrato'!F183+'Itens de Contrato'!G183)</f>
        <v>0</v>
      </c>
    </row>
    <row r="184" spans="1:9" ht="26.4" customHeight="1" x14ac:dyDescent="0.25">
      <c r="A184" s="40" t="str">
        <f>'Itens de Contrato'!A184</f>
        <v>Instalações de Telecom/Infra CFTV - Tubulações Laje aparente e paredes</v>
      </c>
      <c r="B184" s="22" t="str">
        <f>'Itens de Contrato'!B184</f>
        <v>2.1.9</v>
      </c>
      <c r="C184" s="70" t="str">
        <f>VLOOKUP(B184,'Itens de Contrato'!B$6:J$873,2,0)</f>
        <v>PARAFUSO FENDA, ROSCA SOBERBA C/BUCHA DE NYLON Ref. S8 x 40mm, FAB. MAXTIL,CARMEHIL</v>
      </c>
      <c r="D184" s="30">
        <f>'Itens de Contrato'!E184</f>
        <v>992</v>
      </c>
      <c r="E184" s="32">
        <f>D184*('Itens de Contrato'!F184 + 'Itens de Contrato'!G184)</f>
        <v>2411.7174621157073</v>
      </c>
      <c r="F184" s="55">
        <f>'Itens de Contrato'!E184</f>
        <v>992</v>
      </c>
      <c r="G184" s="34"/>
      <c r="H184" s="50">
        <f t="shared" si="2"/>
        <v>0</v>
      </c>
      <c r="I184" s="45">
        <f>G184*('Itens de Contrato'!F184+'Itens de Contrato'!G184)</f>
        <v>0</v>
      </c>
    </row>
    <row r="185" spans="1:9" ht="26.4" customHeight="1" x14ac:dyDescent="0.25">
      <c r="A185" s="40" t="str">
        <f>'Itens de Contrato'!A185</f>
        <v>Instalações de Telecom/Infra CFTV - Tubulações Laje aparente e paredes</v>
      </c>
      <c r="B185" s="22" t="str">
        <f>'Itens de Contrato'!B185</f>
        <v>2.1.10</v>
      </c>
      <c r="C185" s="70" t="str">
        <f>VLOOKUP(B185,'Itens de Contrato'!B$6:J$873,2,0)</f>
        <v>ABRAÇADEIRA AÇO GALVANIZADO, TIPO "D" C/CUNHA Ф 3/4", Ref. MAX.AA.TDC, FAB. MAXTIL,CARMEHIL</v>
      </c>
      <c r="D185" s="30">
        <f>'Itens de Contrato'!E185</f>
        <v>914</v>
      </c>
      <c r="E185" s="32">
        <f>D185*('Itens de Contrato'!F185 + 'Itens de Contrato'!G185)</f>
        <v>2119.9215576453207</v>
      </c>
      <c r="F185" s="55">
        <f>'Itens de Contrato'!E185</f>
        <v>914</v>
      </c>
      <c r="G185" s="34"/>
      <c r="H185" s="50">
        <f t="shared" si="2"/>
        <v>0</v>
      </c>
      <c r="I185" s="45">
        <f>G185*('Itens de Contrato'!F185+'Itens de Contrato'!G185)</f>
        <v>0</v>
      </c>
    </row>
    <row r="186" spans="1:9" ht="26.4" customHeight="1" x14ac:dyDescent="0.25">
      <c r="A186" s="40" t="str">
        <f>'Itens de Contrato'!A186</f>
        <v>Instalações de Telecom/Infra CFTV - Tubulações Laje aparente e paredes</v>
      </c>
      <c r="B186" s="22" t="str">
        <f>'Itens de Contrato'!B186</f>
        <v>2.1.11</v>
      </c>
      <c r="C186" s="70" t="str">
        <f>VLOOKUP(B186,'Itens de Contrato'!B$6:J$873,2,0)</f>
        <v>ABRAÇADEIRA AÇO GALVANIZADO, TIPO "D" C/CUNHA Ф 1", Ref. MAX.AA.TDC, FAB. MAXTIL,CARMEHIL</v>
      </c>
      <c r="D186" s="30">
        <f>'Itens de Contrato'!E186</f>
        <v>25</v>
      </c>
      <c r="E186" s="32">
        <f>D186*('Itens de Contrato'!F186 + 'Itens de Contrato'!G186)</f>
        <v>73.354170583677856</v>
      </c>
      <c r="F186" s="55">
        <f>'Itens de Contrato'!E186</f>
        <v>25</v>
      </c>
      <c r="G186" s="34"/>
      <c r="H186" s="50">
        <f t="shared" si="2"/>
        <v>0</v>
      </c>
      <c r="I186" s="45">
        <f>G186*('Itens de Contrato'!F186+'Itens de Contrato'!G186)</f>
        <v>0</v>
      </c>
    </row>
    <row r="187" spans="1:9" ht="26.4" customHeight="1" x14ac:dyDescent="0.25">
      <c r="A187" s="40" t="str">
        <f>'Itens de Contrato'!A187</f>
        <v>Instalações de Telecom/Infra CFTV - Tubulações Laje aparente e paredes</v>
      </c>
      <c r="B187" s="22" t="str">
        <f>'Itens de Contrato'!B187</f>
        <v>2.1.12</v>
      </c>
      <c r="C187" s="70" t="str">
        <f>VLOOKUP(B187,'Itens de Contrato'!B$6:J$873,2,0)</f>
        <v>CAIXA DE PVC RETANGULAR 4"x2" (AMARELA), FAB.TIGRE, AMANCO</v>
      </c>
      <c r="D187" s="30">
        <f>'Itens de Contrato'!E187</f>
        <v>88</v>
      </c>
      <c r="E187" s="32">
        <f>D187*('Itens de Contrato'!F187 + 'Itens de Contrato'!G187)</f>
        <v>558.21825203030426</v>
      </c>
      <c r="F187" s="55">
        <f>'Itens de Contrato'!E187</f>
        <v>88</v>
      </c>
      <c r="G187" s="34"/>
      <c r="H187" s="50">
        <f t="shared" si="2"/>
        <v>0</v>
      </c>
      <c r="I187" s="45">
        <f>G187*('Itens de Contrato'!F187+'Itens de Contrato'!G187)</f>
        <v>0</v>
      </c>
    </row>
    <row r="188" spans="1:9" ht="26.4" customHeight="1" x14ac:dyDescent="0.25">
      <c r="A188" s="40" t="str">
        <f>'Itens de Contrato'!A188</f>
        <v>Instalações de Telecom/Infra CFTV - Tubulações Laje aparente e paredes</v>
      </c>
      <c r="B188" s="22" t="str">
        <f>'Itens de Contrato'!B188</f>
        <v>2.1.13</v>
      </c>
      <c r="C188" s="70" t="str">
        <f>VLOOKUP(B188,'Itens de Contrato'!B$6:J$873,2,0)</f>
        <v>CAIXA DE PVC QUADRADA 4"x4" (AMARELA), FAB.TIGRE, AMANCO</v>
      </c>
      <c r="D188" s="30">
        <f>'Itens de Contrato'!E188</f>
        <v>138</v>
      </c>
      <c r="E188" s="32">
        <f>D188*('Itens de Contrato'!F188 + 'Itens de Contrato'!G188)</f>
        <v>1272.590067954548</v>
      </c>
      <c r="F188" s="55">
        <f>'Itens de Contrato'!E188</f>
        <v>138</v>
      </c>
      <c r="G188" s="34"/>
      <c r="H188" s="50">
        <f t="shared" si="2"/>
        <v>0</v>
      </c>
      <c r="I188" s="45">
        <f>G188*('Itens de Contrato'!F188+'Itens de Contrato'!G188)</f>
        <v>0</v>
      </c>
    </row>
    <row r="189" spans="1:9" ht="26.4" customHeight="1" x14ac:dyDescent="0.25">
      <c r="A189" s="40" t="str">
        <f>'Itens de Contrato'!A189</f>
        <v>Instalações de Telecom/Infra CFTV - Tubulações Laje aparente e paredes</v>
      </c>
      <c r="B189" s="22" t="str">
        <f>'Itens de Contrato'!B189</f>
        <v>2.1.14</v>
      </c>
      <c r="C189" s="70" t="str">
        <f>VLOOKUP(B189,'Itens de Contrato'!B$6:J$873,2,0)</f>
        <v>CAIXA DE PASSAGEM METÁLICA, SOBREPOR CH.#22, C/TAMPA PARAFUSADA, 150 X 150 X 120mm, FAB. TECNELSA, CARMEHIL</v>
      </c>
      <c r="D189" s="30">
        <f>'Itens de Contrato'!E189</f>
        <v>53</v>
      </c>
      <c r="E189" s="32">
        <f>D189*('Itens de Contrato'!F189 + 'Itens de Contrato'!G189)</f>
        <v>7094.2564899345862</v>
      </c>
      <c r="F189" s="55">
        <f>'Itens de Contrato'!E189</f>
        <v>53</v>
      </c>
      <c r="G189" s="34"/>
      <c r="H189" s="50">
        <f t="shared" si="2"/>
        <v>0</v>
      </c>
      <c r="I189" s="45">
        <f>G189*('Itens de Contrato'!F189+'Itens de Contrato'!G189)</f>
        <v>0</v>
      </c>
    </row>
    <row r="190" spans="1:9" ht="26.4" customHeight="1" x14ac:dyDescent="0.25">
      <c r="A190" s="40" t="str">
        <f>'Itens de Contrato'!A190</f>
        <v>Instalações de Telecom/Infra CFTV - Tubulações Laje aparente e paredes</v>
      </c>
      <c r="B190" s="22" t="str">
        <f>'Itens de Contrato'!B190</f>
        <v>2.1.15</v>
      </c>
      <c r="C190" s="70" t="str">
        <f>VLOOKUP(B190,'Itens de Contrato'!B$6:J$873,2,0)</f>
        <v>QUADRO SISTEMA DVI (MINI RACK), DISTRIBUIÇÃO DE VOZ E DADOS, SEM EQUIPAMENTOS, DIM. 20x20x9cm EMBUTIR, FAB. TIGRE</v>
      </c>
      <c r="D190" s="30">
        <f>'Itens de Contrato'!E190</f>
        <v>26</v>
      </c>
      <c r="E190" s="32">
        <f>D190*('Itens de Contrato'!F190 + 'Itens de Contrato'!G190)</f>
        <v>12678.395121453193</v>
      </c>
      <c r="F190" s="55">
        <f>'Itens de Contrato'!E190</f>
        <v>26</v>
      </c>
      <c r="G190" s="34"/>
      <c r="H190" s="50">
        <f t="shared" si="2"/>
        <v>0</v>
      </c>
      <c r="I190" s="45">
        <f>G190*('Itens de Contrato'!F190+'Itens de Contrato'!G190)</f>
        <v>0</v>
      </c>
    </row>
    <row r="191" spans="1:9" ht="26.4" customHeight="1" x14ac:dyDescent="0.25">
      <c r="A191" s="40" t="str">
        <f>'Itens de Contrato'!A191</f>
        <v>Instalações de Telecom/Infra CFTV - Tubulações Laje aparente e paredes</v>
      </c>
      <c r="B191" s="22" t="str">
        <f>'Itens de Contrato'!B191</f>
        <v>2.1.16</v>
      </c>
      <c r="C191" s="70" t="str">
        <f>VLOOKUP(B191,'Itens de Contrato'!B$6:J$873,2,0)</f>
        <v>ARAME GALVANIZADO BITOLA 16BWG - GERDAU</v>
      </c>
      <c r="D191" s="30">
        <f>'Itens de Contrato'!E191</f>
        <v>25</v>
      </c>
      <c r="E191" s="32">
        <f>D191*('Itens de Contrato'!F191 + 'Itens de Contrato'!G191)</f>
        <v>1809.402874397387</v>
      </c>
      <c r="F191" s="55">
        <f>'Itens de Contrato'!E191</f>
        <v>25</v>
      </c>
      <c r="G191" s="34"/>
      <c r="H191" s="50">
        <f t="shared" si="2"/>
        <v>0</v>
      </c>
      <c r="I191" s="45">
        <f>G191*('Itens de Contrato'!F191+'Itens de Contrato'!G191)</f>
        <v>0</v>
      </c>
    </row>
    <row r="192" spans="1:9" ht="26.4" customHeight="1" x14ac:dyDescent="0.25">
      <c r="A192" s="40" t="str">
        <f>'Itens de Contrato'!A192</f>
        <v>Instalações de Telecom/Infra CFTV - Tomadas e afins</v>
      </c>
      <c r="B192" s="22" t="str">
        <f>'Itens de Contrato'!B192</f>
        <v>2.2.1</v>
      </c>
      <c r="C192" s="70" t="str">
        <f>VLOOKUP(B192,'Itens de Contrato'!B$6:J$873,2,0)</f>
        <v>TOMADA P/COMUNICAÇÃO 1xRJ-11, ESPELHO 4x2, 01 POSTO - FAB. TRAMONTINA</v>
      </c>
      <c r="D192" s="30">
        <f>'Itens de Contrato'!E192</f>
        <v>62</v>
      </c>
      <c r="E192" s="32">
        <f>D192*('Itens de Contrato'!F192 + 'Itens de Contrato'!G192)</f>
        <v>6215.543387456969</v>
      </c>
      <c r="F192" s="55">
        <f>'Itens de Contrato'!E192</f>
        <v>62</v>
      </c>
      <c r="G192" s="34"/>
      <c r="H192" s="50">
        <f t="shared" si="2"/>
        <v>0</v>
      </c>
      <c r="I192" s="45">
        <f>G192*('Itens de Contrato'!F192+'Itens de Contrato'!G192)</f>
        <v>0</v>
      </c>
    </row>
    <row r="193" spans="1:9" ht="26.4" customHeight="1" x14ac:dyDescent="0.25">
      <c r="A193" s="40" t="str">
        <f>'Itens de Contrato'!A193</f>
        <v>Instalações de Telecom/Infra CFTV - Tomadas e afins</v>
      </c>
      <c r="B193" s="22" t="str">
        <f>'Itens de Contrato'!B193</f>
        <v>2.2.2</v>
      </c>
      <c r="C193" s="70" t="str">
        <f>VLOOKUP(B193,'Itens de Contrato'!B$6:J$873,2,0)</f>
        <v>TOMADA P/TV 1xMOD.F + SUPORTE, ESPELHO 4x4 - FAB. TRAMONTINA</v>
      </c>
      <c r="D193" s="30">
        <f>'Itens de Contrato'!E193</f>
        <v>106</v>
      </c>
      <c r="E193" s="32">
        <f>D193*('Itens de Contrato'!F193 + 'Itens de Contrato'!G193)</f>
        <v>12663.025676188041</v>
      </c>
      <c r="F193" s="55">
        <f>'Itens de Contrato'!E193</f>
        <v>106</v>
      </c>
      <c r="G193" s="34"/>
      <c r="H193" s="50">
        <f t="shared" si="2"/>
        <v>0</v>
      </c>
      <c r="I193" s="45">
        <f>G193*('Itens de Contrato'!F193+'Itens de Contrato'!G193)</f>
        <v>0</v>
      </c>
    </row>
    <row r="194" spans="1:9" ht="26.4" customHeight="1" x14ac:dyDescent="0.25">
      <c r="A194" s="40" t="str">
        <f>'Itens de Contrato'!A194</f>
        <v>Instalações de Telecom/Infra CFTV - Tomadas e afins</v>
      </c>
      <c r="B194" s="22" t="str">
        <f>'Itens de Contrato'!B194</f>
        <v>2.2.3</v>
      </c>
      <c r="C194" s="70" t="str">
        <f>VLOOKUP(B194,'Itens de Contrato'!B$6:J$873,2,0)</f>
        <v>PLACA CEGA 4" x 4" C/SUPORTE, PIAL PLUS, TRAMONTINA</v>
      </c>
      <c r="D194" s="30">
        <f>'Itens de Contrato'!E194</f>
        <v>32</v>
      </c>
      <c r="E194" s="32">
        <f>D194*('Itens de Contrato'!F194 + 'Itens de Contrato'!G194)</f>
        <v>867.39560187327993</v>
      </c>
      <c r="F194" s="55">
        <f>'Itens de Contrato'!E194</f>
        <v>32</v>
      </c>
      <c r="G194" s="34"/>
      <c r="H194" s="50">
        <f t="shared" si="2"/>
        <v>0</v>
      </c>
      <c r="I194" s="45">
        <f>G194*('Itens de Contrato'!F194+'Itens de Contrato'!G194)</f>
        <v>0</v>
      </c>
    </row>
    <row r="195" spans="1:9" ht="26.4" customHeight="1" x14ac:dyDescent="0.25">
      <c r="A195" s="40" t="str">
        <f>'Itens de Contrato'!A195</f>
        <v>Instalações de Telecom/Infra CFTV - Fiação de distribuição</v>
      </c>
      <c r="B195" s="22" t="str">
        <f>'Itens de Contrato'!B195</f>
        <v>2.3.1</v>
      </c>
      <c r="C195" s="70" t="str">
        <f>VLOOKUP(B195,'Itens de Contrato'!B$6:J$873,2,0)</f>
        <v>CABO TELEFÔNICO SECUNDÁRIO TIPO CCI.50.1, FAB. FURUKAWA, CONDUTTI</v>
      </c>
      <c r="D195" s="30">
        <f>'Itens de Contrato'!E195</f>
        <v>625</v>
      </c>
      <c r="E195" s="32">
        <f>D195*('Itens de Contrato'!F195 + 'Itens de Contrato'!G195)</f>
        <v>1135.2431161759664</v>
      </c>
      <c r="F195" s="55">
        <f>'Itens de Contrato'!E195</f>
        <v>625</v>
      </c>
      <c r="G195" s="34"/>
      <c r="H195" s="50">
        <f t="shared" si="2"/>
        <v>0</v>
      </c>
      <c r="I195" s="45">
        <f>G195*('Itens de Contrato'!F195+'Itens de Contrato'!G195)</f>
        <v>0</v>
      </c>
    </row>
    <row r="196" spans="1:9" ht="26.4" customHeight="1" x14ac:dyDescent="0.25">
      <c r="A196" s="40" t="str">
        <f>'Itens de Contrato'!A196</f>
        <v>Instalações de Telecom/Infra CFTV - Fiação de distribuição</v>
      </c>
      <c r="B196" s="22" t="str">
        <f>'Itens de Contrato'!B196</f>
        <v>2.3.2</v>
      </c>
      <c r="C196" s="70" t="str">
        <f>VLOOKUP(B196,'Itens de Contrato'!B$6:J$873,2,0)</f>
        <v>CABO TELEFÔNICO SECUNDÁRIO TIPO CCE.50.1, FAB. FURUKAWA, CONDUTTI</v>
      </c>
      <c r="D196" s="30">
        <f>'Itens de Contrato'!E196</f>
        <v>750</v>
      </c>
      <c r="E196" s="32">
        <f>D196*('Itens de Contrato'!F196 + 'Itens de Contrato'!G196)</f>
        <v>1991.0417729855415</v>
      </c>
      <c r="F196" s="55">
        <f>'Itens de Contrato'!E196</f>
        <v>750</v>
      </c>
      <c r="G196" s="34"/>
      <c r="H196" s="50">
        <f t="shared" si="2"/>
        <v>0</v>
      </c>
      <c r="I196" s="45">
        <f>G196*('Itens de Contrato'!F196+'Itens de Contrato'!G196)</f>
        <v>0</v>
      </c>
    </row>
    <row r="197" spans="1:9" ht="26.4" customHeight="1" x14ac:dyDescent="0.25">
      <c r="A197" s="40" t="str">
        <f>'Itens de Contrato'!A197</f>
        <v>Instalações de Telecom/Infra CFTV - Fiação de distribuição</v>
      </c>
      <c r="B197" s="22" t="str">
        <f>'Itens de Contrato'!B197</f>
        <v>2.3.3</v>
      </c>
      <c r="C197" s="70" t="str">
        <f>VLOOKUP(B197,'Itens de Contrato'!B$6:J$873,2,0)</f>
        <v>CABO DE SINAL TIPO COAXIAL RGC-6, 75 OHMS,  MALHA 92%, FAB. CONDUTTI, MILENIUM</v>
      </c>
      <c r="D197" s="30">
        <f>'Itens de Contrato'!E197</f>
        <v>450</v>
      </c>
      <c r="E197" s="32">
        <f>D197*('Itens de Contrato'!F197 + 'Itens de Contrato'!G197)</f>
        <v>2703.6251443698402</v>
      </c>
      <c r="F197" s="55">
        <f>'Itens de Contrato'!E197</f>
        <v>450</v>
      </c>
      <c r="G197" s="34"/>
      <c r="H197" s="50">
        <f t="shared" si="2"/>
        <v>0</v>
      </c>
      <c r="I197" s="45">
        <f>G197*('Itens de Contrato'!F197+'Itens de Contrato'!G197)</f>
        <v>0</v>
      </c>
    </row>
    <row r="198" spans="1:9" ht="26.4" customHeight="1" x14ac:dyDescent="0.25">
      <c r="A198" s="40" t="str">
        <f>'Itens de Contrato'!A198</f>
        <v>Instalações de Telecom/Infra CFTV - Fiação de distribuição</v>
      </c>
      <c r="B198" s="22" t="str">
        <f>'Itens de Contrato'!B198</f>
        <v>2.3.4</v>
      </c>
      <c r="C198" s="70" t="str">
        <f>VLOOKUP(B198,'Itens de Contrato'!B$6:J$873,2,0)</f>
        <v>CABO BLINDADO AFT FLEX ISOL. 300V / PVC 70oC, CL.5, FORMAÇÃO 6x18AWG, FAB. COBRECOM - INTERFONE ELEVADOR</v>
      </c>
      <c r="D198" s="30">
        <f>'Itens de Contrato'!E198</f>
        <v>80</v>
      </c>
      <c r="E198" s="32">
        <f>D198*('Itens de Contrato'!F198 + 'Itens de Contrato'!G198)</f>
        <v>3730.5835325413309</v>
      </c>
      <c r="F198" s="55">
        <f>'Itens de Contrato'!E198</f>
        <v>80</v>
      </c>
      <c r="G198" s="34"/>
      <c r="H198" s="50">
        <f t="shared" ref="H198:H261" si="3">G198/D198</f>
        <v>0</v>
      </c>
      <c r="I198" s="45">
        <f>G198*('Itens de Contrato'!F198+'Itens de Contrato'!G198)</f>
        <v>0</v>
      </c>
    </row>
    <row r="199" spans="1:9" ht="26.4" customHeight="1" x14ac:dyDescent="0.25">
      <c r="A199" s="40" t="str">
        <f>'Itens de Contrato'!A199</f>
        <v>Instalações de Telecom/Infra CFTV - Alimentadores dos Quadros</v>
      </c>
      <c r="B199" s="22" t="str">
        <f>'Itens de Contrato'!B199</f>
        <v>2.4.1</v>
      </c>
      <c r="C199" s="70" t="str">
        <f>VLOOKUP(B199,'Itens de Contrato'!B$6:J$873,2,0)</f>
        <v>ELETRODUTO PVC RÍGIDO ROSCÁVEL, CLASSE B, NBR-15465,  Ф 2" x 3,0m, FAB.TIGRE, AMANCO</v>
      </c>
      <c r="D199" s="30">
        <f>'Itens de Contrato'!E199</f>
        <v>29</v>
      </c>
      <c r="E199" s="32">
        <f>D199*('Itens de Contrato'!F199 + 'Itens de Contrato'!G199)</f>
        <v>4145.617656868244</v>
      </c>
      <c r="F199" s="55">
        <f>'Itens de Contrato'!E199</f>
        <v>29</v>
      </c>
      <c r="G199" s="34"/>
      <c r="H199" s="50">
        <f t="shared" si="3"/>
        <v>0</v>
      </c>
      <c r="I199" s="45">
        <f>G199*('Itens de Contrato'!F199+'Itens de Contrato'!G199)</f>
        <v>0</v>
      </c>
    </row>
    <row r="200" spans="1:9" ht="26.4" customHeight="1" x14ac:dyDescent="0.25">
      <c r="A200" s="40" t="str">
        <f>'Itens de Contrato'!A200</f>
        <v>Instalações de Telecom/Infra CFTV - Alimentadores dos Quadros</v>
      </c>
      <c r="B200" s="22" t="str">
        <f>'Itens de Contrato'!B200</f>
        <v>2.4.2</v>
      </c>
      <c r="C200" s="70" t="str">
        <f>VLOOKUP(B200,'Itens de Contrato'!B$6:J$873,2,0)</f>
        <v>CURVA 90o P/ELETRODUTO PVC RÍGIDO, ROSCA Ф 2", FAB.TIGRE, AMANCO</v>
      </c>
      <c r="D200" s="30">
        <f>'Itens de Contrato'!E200</f>
        <v>12</v>
      </c>
      <c r="E200" s="32">
        <f>D200*('Itens de Contrato'!F200 + 'Itens de Contrato'!G200)</f>
        <v>369.97663975624044</v>
      </c>
      <c r="F200" s="55">
        <f>'Itens de Contrato'!E200</f>
        <v>12</v>
      </c>
      <c r="G200" s="34"/>
      <c r="H200" s="50">
        <f t="shared" si="3"/>
        <v>0</v>
      </c>
      <c r="I200" s="45">
        <f>G200*('Itens de Contrato'!F200+'Itens de Contrato'!G200)</f>
        <v>0</v>
      </c>
    </row>
    <row r="201" spans="1:9" ht="26.4" customHeight="1" x14ac:dyDescent="0.25">
      <c r="A201" s="40" t="str">
        <f>'Itens de Contrato'!A201</f>
        <v>Instalações de Telecom/Infra CFTV - Alimentadores dos Quadros</v>
      </c>
      <c r="B201" s="22" t="str">
        <f>'Itens de Contrato'!B201</f>
        <v>2.4.3</v>
      </c>
      <c r="C201" s="70" t="str">
        <f>VLOOKUP(B201,'Itens de Contrato'!B$6:J$873,2,0)</f>
        <v>LUVA P/ELETRODUTO PVC RÍGIDO, ROSCA Ф 2", FAB.TIGRE, AMANCO</v>
      </c>
      <c r="D201" s="30">
        <f>'Itens de Contrato'!E201</f>
        <v>41</v>
      </c>
      <c r="E201" s="32">
        <f>D201*('Itens de Contrato'!F201 + 'Itens de Contrato'!G201)</f>
        <v>796.783396213797</v>
      </c>
      <c r="F201" s="55">
        <f>'Itens de Contrato'!E201</f>
        <v>41</v>
      </c>
      <c r="G201" s="34"/>
      <c r="H201" s="50">
        <f t="shared" si="3"/>
        <v>0</v>
      </c>
      <c r="I201" s="45">
        <f>G201*('Itens de Contrato'!F201+'Itens de Contrato'!G201)</f>
        <v>0</v>
      </c>
    </row>
    <row r="202" spans="1:9" ht="26.4" customHeight="1" x14ac:dyDescent="0.25">
      <c r="A202" s="40" t="str">
        <f>'Itens de Contrato'!A202</f>
        <v>Instalações de Telecom/Infra CFTV - Alimentadores dos Quadros</v>
      </c>
      <c r="B202" s="22" t="str">
        <f>'Itens de Contrato'!B202</f>
        <v>2.4.4</v>
      </c>
      <c r="C202" s="70" t="str">
        <f>VLOOKUP(B202,'Itens de Contrato'!B$6:J$873,2,0)</f>
        <v>BUCHA E ARRUELA EM LIGA DE ALUMINIO SILÍCIO Ф 2", FAB. WETZEL, TRAMONTINA</v>
      </c>
      <c r="D202" s="30">
        <f>'Itens de Contrato'!E202</f>
        <v>20</v>
      </c>
      <c r="E202" s="32">
        <f>D202*('Itens de Contrato'!F202 + 'Itens de Contrato'!G202)</f>
        <v>573.47181973579222</v>
      </c>
      <c r="F202" s="55">
        <f>'Itens de Contrato'!E202</f>
        <v>20</v>
      </c>
      <c r="G202" s="34"/>
      <c r="H202" s="50">
        <f t="shared" si="3"/>
        <v>0</v>
      </c>
      <c r="I202" s="45">
        <f>G202*('Itens de Contrato'!F202+'Itens de Contrato'!G202)</f>
        <v>0</v>
      </c>
    </row>
    <row r="203" spans="1:9" ht="26.4" customHeight="1" x14ac:dyDescent="0.25">
      <c r="A203" s="40" t="str">
        <f>'Itens de Contrato'!A203</f>
        <v>Instalações de Telecom/Infra CFTV - Alimentadores dos Quadros</v>
      </c>
      <c r="B203" s="22" t="str">
        <f>'Itens de Contrato'!B203</f>
        <v>2.4.5</v>
      </c>
      <c r="C203" s="70" t="str">
        <f>VLOOKUP(B203,'Itens de Contrato'!B$6:J$873,2,0)</f>
        <v xml:space="preserve">ELETROCALHA C/VIROLA "C" EM CHAPA DE AÇO PERFURADA, CH#18 MSG, Ref.: MAX.EPC-GE, NBR-10476, DIM.100x100mm, FAB. MAXTIL,CARMEHIL     </v>
      </c>
      <c r="D203" s="30">
        <f>'Itens de Contrato'!E203</f>
        <v>12</v>
      </c>
      <c r="E203" s="32">
        <f>D203*('Itens de Contrato'!F203 + 'Itens de Contrato'!G203)</f>
        <v>1243.7513997479364</v>
      </c>
      <c r="F203" s="55">
        <f>'Itens de Contrato'!E203</f>
        <v>12</v>
      </c>
      <c r="G203" s="34"/>
      <c r="H203" s="50">
        <f t="shared" si="3"/>
        <v>0</v>
      </c>
      <c r="I203" s="45">
        <f>G203*('Itens de Contrato'!F203+'Itens de Contrato'!G203)</f>
        <v>0</v>
      </c>
    </row>
    <row r="204" spans="1:9" ht="26.4" customHeight="1" x14ac:dyDescent="0.25">
      <c r="A204" s="40" t="str">
        <f>'Itens de Contrato'!A204</f>
        <v>Instalações de Telecom/Infra CFTV - Alimentadores dos Quadros</v>
      </c>
      <c r="B204" s="22" t="str">
        <f>'Itens de Contrato'!B204</f>
        <v>2.4.6</v>
      </c>
      <c r="C204" s="70" t="str">
        <f>VLOOKUP(B204,'Itens de Contrato'!B$6:J$873,2,0)</f>
        <v xml:space="preserve">TAMPA DE PRESSÃO C/REFORÇO EM CHAPA DE AÇO LISA, CH#18 MSG, Ref.: MAX.ET.PP-GE, NBR-10476, P/ELETROCALHA 100mm, FAB. MAXTIL,CARMEHIL     </v>
      </c>
      <c r="D204" s="30">
        <f>'Itens de Contrato'!E204</f>
        <v>12</v>
      </c>
      <c r="E204" s="32">
        <f>D204*('Itens de Contrato'!F204 + 'Itens de Contrato'!G204)</f>
        <v>307.83601643801723</v>
      </c>
      <c r="F204" s="55">
        <f>'Itens de Contrato'!E204</f>
        <v>12</v>
      </c>
      <c r="G204" s="34"/>
      <c r="H204" s="50">
        <f t="shared" si="3"/>
        <v>0</v>
      </c>
      <c r="I204" s="45">
        <f>G204*('Itens de Contrato'!F204+'Itens de Contrato'!G204)</f>
        <v>0</v>
      </c>
    </row>
    <row r="205" spans="1:9" ht="26.4" customHeight="1" x14ac:dyDescent="0.25">
      <c r="A205" s="40" t="str">
        <f>'Itens de Contrato'!A205</f>
        <v>Instalações de Telecom/Infra CFTV - Alimentadores dos Quadros</v>
      </c>
      <c r="B205" s="22" t="str">
        <f>'Itens de Contrato'!B205</f>
        <v>2.4.7</v>
      </c>
      <c r="C205" s="70" t="str">
        <f>VLOOKUP(B205,'Itens de Contrato'!B$6:J$873,2,0)</f>
        <v xml:space="preserve">CURVA HORIZONTAL 90o EM CHAPA DE AÇO LISA, CH#18 MSG, Ref.: MAX.EL.CH9JI-GE, NBR-10476, P/ELETROCALHA 100x100mm, FAB. MAXTIL,CARMEHIL     </v>
      </c>
      <c r="D205" s="30">
        <f>'Itens de Contrato'!E205</f>
        <v>4</v>
      </c>
      <c r="E205" s="32">
        <f>D205*('Itens de Contrato'!F205 + 'Itens de Contrato'!G205)</f>
        <v>252.61779126721819</v>
      </c>
      <c r="F205" s="55">
        <f>'Itens de Contrato'!E205</f>
        <v>4</v>
      </c>
      <c r="G205" s="34"/>
      <c r="H205" s="50">
        <f t="shared" si="3"/>
        <v>0</v>
      </c>
      <c r="I205" s="45">
        <f>G205*('Itens de Contrato'!F205+'Itens de Contrato'!G205)</f>
        <v>0</v>
      </c>
    </row>
    <row r="206" spans="1:9" ht="26.4" customHeight="1" x14ac:dyDescent="0.25">
      <c r="A206" s="40" t="str">
        <f>'Itens de Contrato'!A206</f>
        <v>Instalações de Telecom/Infra CFTV - Alimentadores dos Quadros</v>
      </c>
      <c r="B206" s="22" t="str">
        <f>'Itens de Contrato'!B206</f>
        <v>2.4.8</v>
      </c>
      <c r="C206" s="70" t="str">
        <f>VLOOKUP(B206,'Itens de Contrato'!B$6:J$873,2,0)</f>
        <v xml:space="preserve">CURVA DE INVERSÃO EM CHAPA DE AÇO LISA, CH#18 MSG, Ref.: MAX.EL.CE9JI-GE, NBR-10476, P/ELETROCALHA 100x100mm, FAB. MAXTIL,CARMEHIL     </v>
      </c>
      <c r="D206" s="30">
        <f>'Itens de Contrato'!E206</f>
        <v>1</v>
      </c>
      <c r="E206" s="32">
        <f>D206*('Itens de Contrato'!F206 + 'Itens de Contrato'!G206)</f>
        <v>68.435948098829343</v>
      </c>
      <c r="F206" s="55">
        <f>'Itens de Contrato'!E206</f>
        <v>1</v>
      </c>
      <c r="G206" s="34"/>
      <c r="H206" s="50">
        <f t="shared" si="3"/>
        <v>0</v>
      </c>
      <c r="I206" s="45">
        <f>G206*('Itens de Contrato'!F206+'Itens de Contrato'!G206)</f>
        <v>0</v>
      </c>
    </row>
    <row r="207" spans="1:9" ht="26.4" customHeight="1" x14ac:dyDescent="0.25">
      <c r="A207" s="40" t="str">
        <f>'Itens de Contrato'!A207</f>
        <v>Instalações de Telecom/Infra CFTV - Alimentadores dos Quadros</v>
      </c>
      <c r="B207" s="22" t="str">
        <f>'Itens de Contrato'!B207</f>
        <v>2.4.9</v>
      </c>
      <c r="C207" s="70" t="str">
        <f>VLOOKUP(B207,'Itens de Contrato'!B$6:J$873,2,0)</f>
        <v xml:space="preserve">TE HORIZONTAL 90o EM CHAPA DE AÇO LISA, CH#18 MSG, Ref.: MAX.EL.TR9JI-GE, NBR-10476, P/ELETROCALHA 100x100mm, FAB. MAXTIL,CARMEHIL     </v>
      </c>
      <c r="D207" s="30">
        <f>'Itens de Contrato'!E207</f>
        <v>1</v>
      </c>
      <c r="E207" s="32">
        <f>D207*('Itens de Contrato'!F207 + 'Itens de Contrato'!G207)</f>
        <v>73.186503908058</v>
      </c>
      <c r="F207" s="55">
        <f>'Itens de Contrato'!E207</f>
        <v>1</v>
      </c>
      <c r="G207" s="34"/>
      <c r="H207" s="50">
        <f t="shared" si="3"/>
        <v>0</v>
      </c>
      <c r="I207" s="45">
        <f>G207*('Itens de Contrato'!F207+'Itens de Contrato'!G207)</f>
        <v>0</v>
      </c>
    </row>
    <row r="208" spans="1:9" ht="26.4" customHeight="1" x14ac:dyDescent="0.25">
      <c r="A208" s="40" t="str">
        <f>'Itens de Contrato'!A208</f>
        <v>Instalações de Telecom/Infra CFTV - Alimentadores dos Quadros</v>
      </c>
      <c r="B208" s="22" t="str">
        <f>'Itens de Contrato'!B208</f>
        <v>2.4.10</v>
      </c>
      <c r="C208" s="70" t="str">
        <f>VLOOKUP(B208,'Itens de Contrato'!B$6:J$873,2,0)</f>
        <v xml:space="preserve">FLANGE P/PAINEL EM CHAPA DE AÇO LISA, CH#18 MSG, Ref.: MAX.E.ACO-GE, NBR-10476, P/ELETROCALHA 210x100mm, FAB. MAXTIL,CARMEHIL     </v>
      </c>
      <c r="D208" s="30">
        <f>'Itens de Contrato'!E208</f>
        <v>1</v>
      </c>
      <c r="E208" s="32">
        <f>D208*('Itens de Contrato'!F208 + 'Itens de Contrato'!G208)</f>
        <v>13.18977848209369</v>
      </c>
      <c r="F208" s="55">
        <f>'Itens de Contrato'!E208</f>
        <v>1</v>
      </c>
      <c r="G208" s="34"/>
      <c r="H208" s="50">
        <f t="shared" si="3"/>
        <v>0</v>
      </c>
      <c r="I208" s="45">
        <f>G208*('Itens de Contrato'!F208+'Itens de Contrato'!G208)</f>
        <v>0</v>
      </c>
    </row>
    <row r="209" spans="1:9" ht="26.4" customHeight="1" x14ac:dyDescent="0.25">
      <c r="A209" s="40" t="str">
        <f>'Itens de Contrato'!A209</f>
        <v>Instalações de Telecom/Infra CFTV - Alimentadores dos Quadros</v>
      </c>
      <c r="B209" s="22" t="str">
        <f>'Itens de Contrato'!B209</f>
        <v>2.4.11</v>
      </c>
      <c r="C209" s="70" t="str">
        <f>VLOOKUP(B209,'Itens de Contrato'!B$6:J$873,2,0)</f>
        <v xml:space="preserve">SUSPENSÃO VERTICAL TIPO "B" EM CHAPA DE AÇO LISA, CH#18 MSG, C/02 FUROS, Ref.: MAX.E.SV-GE, NBR-10476, P/ELETROCALHA 100x100mm, FAB. MAXTIL,CARMEHIL     </v>
      </c>
      <c r="D209" s="30">
        <f>'Itens de Contrato'!E209</f>
        <v>8</v>
      </c>
      <c r="E209" s="32">
        <f>D209*('Itens de Contrato'!F209 + 'Itens de Contrato'!G209)</f>
        <v>96.352449589531858</v>
      </c>
      <c r="F209" s="55">
        <f>'Itens de Contrato'!E209</f>
        <v>8</v>
      </c>
      <c r="G209" s="34"/>
      <c r="H209" s="50">
        <f t="shared" si="3"/>
        <v>0</v>
      </c>
      <c r="I209" s="45">
        <f>G209*('Itens de Contrato'!F209+'Itens de Contrato'!G209)</f>
        <v>0</v>
      </c>
    </row>
    <row r="210" spans="1:9" ht="26.4" customHeight="1" x14ac:dyDescent="0.25">
      <c r="A210" s="40" t="str">
        <f>'Itens de Contrato'!A210</f>
        <v>Instalações de Telecom/Infra CFTV - Alimentadores dos Quadros</v>
      </c>
      <c r="B210" s="22" t="str">
        <f>'Itens de Contrato'!B210</f>
        <v>2.4.12</v>
      </c>
      <c r="C210" s="70" t="str">
        <f>VLOOKUP(B210,'Itens de Contrato'!B$6:J$873,2,0)</f>
        <v>TALA DE JUNÇÃO SIMPLES P/ELETROCALHA, CURTA A=100mm, 08 FUROS, B=95mm, Ref.: MAX.E.JSC.100, NBR-10476, FAB. MAXTIL, CARMEHIL</v>
      </c>
      <c r="D210" s="30">
        <f>'Itens de Contrato'!E210</f>
        <v>34</v>
      </c>
      <c r="E210" s="32">
        <f>D210*('Itens de Contrato'!F210 + 'Itens de Contrato'!G210)</f>
        <v>302.13534946694278</v>
      </c>
      <c r="F210" s="55">
        <f>'Itens de Contrato'!E210</f>
        <v>34</v>
      </c>
      <c r="G210" s="34"/>
      <c r="H210" s="50">
        <f t="shared" si="3"/>
        <v>0</v>
      </c>
      <c r="I210" s="45">
        <f>G210*('Itens de Contrato'!F210+'Itens de Contrato'!G210)</f>
        <v>0</v>
      </c>
    </row>
    <row r="211" spans="1:9" ht="26.4" customHeight="1" x14ac:dyDescent="0.25">
      <c r="A211" s="40" t="str">
        <f>'Itens de Contrato'!A211</f>
        <v>Instalações de Telecom/Infra CFTV - Alimentadores dos Quadros</v>
      </c>
      <c r="B211" s="22" t="str">
        <f>'Itens de Contrato'!B211</f>
        <v>2.4.13</v>
      </c>
      <c r="C211" s="70" t="str">
        <f>VLOOKUP(B211,'Itens de Contrato'!B$6:J$873,2,0)</f>
        <v>SAÍDA LATERAL SIMPLES DE ELETROCALHA C/02 FUROS P/ELETRODUTO Ф3/4", Ref.: MAX.E.SHE, FAB. MAXTIL,CARMEHIL</v>
      </c>
      <c r="D211" s="30">
        <f>'Itens de Contrato'!E211</f>
        <v>1</v>
      </c>
      <c r="E211" s="32">
        <f>D211*('Itens de Contrato'!F211 + 'Itens de Contrato'!G211)</f>
        <v>10.47916722623969</v>
      </c>
      <c r="F211" s="55">
        <f>'Itens de Contrato'!E211</f>
        <v>1</v>
      </c>
      <c r="G211" s="34"/>
      <c r="H211" s="50">
        <f t="shared" si="3"/>
        <v>0</v>
      </c>
      <c r="I211" s="45">
        <f>G211*('Itens de Contrato'!F211+'Itens de Contrato'!G211)</f>
        <v>0</v>
      </c>
    </row>
    <row r="212" spans="1:9" ht="26.4" customHeight="1" x14ac:dyDescent="0.25">
      <c r="A212" s="40" t="str">
        <f>'Itens de Contrato'!A212</f>
        <v>Instalações de Telecom/Infra CFTV - Alimentadores dos Quadros</v>
      </c>
      <c r="B212" s="22" t="str">
        <f>'Itens de Contrato'!B212</f>
        <v>2.4.14</v>
      </c>
      <c r="C212" s="70" t="str">
        <f>VLOOKUP(B212,'Itens de Contrato'!B$6:J$873,2,0)</f>
        <v>PARAFUSO CABEÇA LENTILHA AUTO-TRAVANTE, Ф1/4" x 1/2" C/PORCA e ARRUELA LISA , Ref. MAX.AF.PAT, FAB. MAXTIL,CARMEHIL</v>
      </c>
      <c r="D212" s="30">
        <f>'Itens de Contrato'!E212</f>
        <v>278</v>
      </c>
      <c r="E212" s="32">
        <f>D212*('Itens de Contrato'!F212 + 'Itens de Contrato'!G212)</f>
        <v>264.75238747074434</v>
      </c>
      <c r="F212" s="55">
        <f>'Itens de Contrato'!E212</f>
        <v>278</v>
      </c>
      <c r="G212" s="34"/>
      <c r="H212" s="50">
        <f t="shared" si="3"/>
        <v>0</v>
      </c>
      <c r="I212" s="45">
        <f>G212*('Itens de Contrato'!F212+'Itens de Contrato'!G212)</f>
        <v>0</v>
      </c>
    </row>
    <row r="213" spans="1:9" ht="26.4" customHeight="1" x14ac:dyDescent="0.25">
      <c r="A213" s="40" t="str">
        <f>'Itens de Contrato'!A213</f>
        <v>Instalações de Telecom/Infra CFTV - Alimentadores dos Quadros</v>
      </c>
      <c r="B213" s="22" t="str">
        <f>'Itens de Contrato'!B213</f>
        <v>2.4.15</v>
      </c>
      <c r="C213" s="70" t="str">
        <f>VLOOKUP(B213,'Itens de Contrato'!B$6:J$873,2,0)</f>
        <v>CHUMBADOR ROSCA INTERNA Ф1/4" x 31mm, Ref. MAX.ARS14, FAB. MAXTIL,CARMEHIL</v>
      </c>
      <c r="D213" s="30">
        <f>'Itens de Contrato'!E213</f>
        <v>340</v>
      </c>
      <c r="E213" s="32">
        <f>D213*('Itens de Contrato'!F213 + 'Itens de Contrato'!G213)</f>
        <v>2422.7834627066159</v>
      </c>
      <c r="F213" s="55">
        <f>'Itens de Contrato'!E213</f>
        <v>340</v>
      </c>
      <c r="G213" s="34"/>
      <c r="H213" s="50">
        <f t="shared" si="3"/>
        <v>0</v>
      </c>
      <c r="I213" s="45">
        <f>G213*('Itens de Contrato'!F213+'Itens de Contrato'!G213)</f>
        <v>0</v>
      </c>
    </row>
    <row r="214" spans="1:9" ht="26.4" customHeight="1" x14ac:dyDescent="0.25">
      <c r="A214" s="40" t="str">
        <f>'Itens de Contrato'!A214</f>
        <v>Instalações de Telecom/Infra CFTV - Alimentadores dos Quadros</v>
      </c>
      <c r="B214" s="22" t="str">
        <f>'Itens de Contrato'!B214</f>
        <v>2.4.16</v>
      </c>
      <c r="C214" s="70" t="str">
        <f>VLOOKUP(B214,'Itens de Contrato'!B$6:J$873,2,0)</f>
        <v>VERGALHÃO (TIRANTE) AÇO GALVANIZADO, ROSCA TOTAL Ф 1/4", Ref. MAX.AF.BR.1/4, FAB. MAXTIL,CARMEHIL</v>
      </c>
      <c r="D214" s="30">
        <f>'Itens de Contrato'!E214</f>
        <v>174</v>
      </c>
      <c r="E214" s="32">
        <f>D214*('Itens de Contrato'!F214 + 'Itens de Contrato'!G214)</f>
        <v>1657.083288485954</v>
      </c>
      <c r="F214" s="55">
        <f>'Itens de Contrato'!E214</f>
        <v>174</v>
      </c>
      <c r="G214" s="34"/>
      <c r="H214" s="50">
        <f t="shared" si="3"/>
        <v>0</v>
      </c>
      <c r="I214" s="45">
        <f>G214*('Itens de Contrato'!F214+'Itens de Contrato'!G214)</f>
        <v>0</v>
      </c>
    </row>
    <row r="215" spans="1:9" ht="26.4" customHeight="1" x14ac:dyDescent="0.25">
      <c r="A215" s="40" t="str">
        <f>'Itens de Contrato'!A215</f>
        <v>Instalações de Telecom/Infra CFTV - Alimentadores dos Quadros</v>
      </c>
      <c r="B215" s="22" t="str">
        <f>'Itens de Contrato'!B215</f>
        <v>2.4.17</v>
      </c>
      <c r="C215" s="70" t="str">
        <f>VLOOKUP(B215,'Itens de Contrato'!B$6:J$873,2,0)</f>
        <v>PORCA SEXTAVADA Ref.AF.PS E ARRUELA LISA Ref.AF.AL Ф 1/4", FAB. MAXTIL,CARMEHIL</v>
      </c>
      <c r="D215" s="30">
        <f>'Itens de Contrato'!E215</f>
        <v>680</v>
      </c>
      <c r="E215" s="32">
        <f>D215*('Itens de Contrato'!F215 + 'Itens de Contrato'!G215)</f>
        <v>266.031125316805</v>
      </c>
      <c r="F215" s="55">
        <f>'Itens de Contrato'!E215</f>
        <v>680</v>
      </c>
      <c r="G215" s="34"/>
      <c r="H215" s="50">
        <f t="shared" si="3"/>
        <v>0</v>
      </c>
      <c r="I215" s="45">
        <f>G215*('Itens de Contrato'!F215+'Itens de Contrato'!G215)</f>
        <v>0</v>
      </c>
    </row>
    <row r="216" spans="1:9" ht="26.4" customHeight="1" x14ac:dyDescent="0.25">
      <c r="A216" s="40" t="str">
        <f>'Itens de Contrato'!A216</f>
        <v>Instalações de Telecom/Infra CFTV - Alimentadores dos Quadros</v>
      </c>
      <c r="B216" s="22" t="str">
        <f>'Itens de Contrato'!B216</f>
        <v>2.4.18</v>
      </c>
      <c r="C216" s="70" t="str">
        <f>VLOOKUP(B216,'Itens de Contrato'!B$6:J$873,2,0)</f>
        <v>PARAFUSO CABEÇA LENTILHA AUTO-TRAVANTE, Ф1/4" x 1/2" C/PORCA e ARRUELA LISA , Ref. MAX.AF.PAT, FAB. MAXTIL,CARMEHIL</v>
      </c>
      <c r="D216" s="30">
        <f>'Itens de Contrato'!E216</f>
        <v>276</v>
      </c>
      <c r="E216" s="32">
        <f>D216*('Itens de Contrato'!F216 + 'Itens de Contrato'!G216)</f>
        <v>262.847694035703</v>
      </c>
      <c r="F216" s="55">
        <f>'Itens de Contrato'!E216</f>
        <v>276</v>
      </c>
      <c r="G216" s="34"/>
      <c r="H216" s="50">
        <f t="shared" si="3"/>
        <v>0</v>
      </c>
      <c r="I216" s="45">
        <f>G216*('Itens de Contrato'!F216+'Itens de Contrato'!G216)</f>
        <v>0</v>
      </c>
    </row>
    <row r="217" spans="1:9" ht="26.4" customHeight="1" x14ac:dyDescent="0.25">
      <c r="A217" s="40" t="str">
        <f>'Itens de Contrato'!A217</f>
        <v>Instalações de Telecom/Infra CFTV - Alimentadores dos Quadros</v>
      </c>
      <c r="B217" s="22" t="str">
        <f>'Itens de Contrato'!B217</f>
        <v>2.4.19</v>
      </c>
      <c r="C217" s="70" t="str">
        <f>VLOOKUP(B217,'Itens de Contrato'!B$6:J$873,2,0)</f>
        <v xml:space="preserve">PERFILADO EM CHAPA DE AÇO PERFURADO, CH#16 MSG, Ref.: MAX.PPR-GE, NBR-10476, DIM.38x38mm, FAB. MAXTIL,CARMEHIL     </v>
      </c>
      <c r="D217" s="30">
        <f>'Itens de Contrato'!E217</f>
        <v>12</v>
      </c>
      <c r="E217" s="32">
        <f>D217*('Itens de Contrato'!F217 + 'Itens de Contrato'!G217)</f>
        <v>751.14670677686081</v>
      </c>
      <c r="F217" s="55">
        <f>'Itens de Contrato'!E217</f>
        <v>12</v>
      </c>
      <c r="G217" s="34"/>
      <c r="H217" s="50">
        <f t="shared" si="3"/>
        <v>0</v>
      </c>
      <c r="I217" s="45">
        <f>G217*('Itens de Contrato'!F217+'Itens de Contrato'!G217)</f>
        <v>0</v>
      </c>
    </row>
    <row r="218" spans="1:9" ht="26.4" customHeight="1" x14ac:dyDescent="0.25">
      <c r="A218" s="40" t="str">
        <f>'Itens de Contrato'!A218</f>
        <v>Instalações de Telecom/Infra CFTV - Alimentadores dos Quadros</v>
      </c>
      <c r="B218" s="22" t="str">
        <f>'Itens de Contrato'!B218</f>
        <v>2.4.20</v>
      </c>
      <c r="C218" s="70" t="str">
        <f>VLOOKUP(B218,'Itens de Contrato'!B$6:J$873,2,0)</f>
        <v>QUADRO METÁLICO P/ TV 60x60x20cm, FAB. TECNELSA, CARMEHIL</v>
      </c>
      <c r="D218" s="30">
        <f>'Itens de Contrato'!E218</f>
        <v>1</v>
      </c>
      <c r="E218" s="32">
        <f>D218*('Itens de Contrato'!F218 + 'Itens de Contrato'!G218)</f>
        <v>1384.6472961604711</v>
      </c>
      <c r="F218" s="55">
        <f>'Itens de Contrato'!E218</f>
        <v>1</v>
      </c>
      <c r="G218" s="34"/>
      <c r="H218" s="50">
        <f t="shared" si="3"/>
        <v>0</v>
      </c>
      <c r="I218" s="45">
        <f>G218*('Itens de Contrato'!F218+'Itens de Contrato'!G218)</f>
        <v>0</v>
      </c>
    </row>
    <row r="219" spans="1:9" ht="26.4" customHeight="1" x14ac:dyDescent="0.25">
      <c r="A219" s="40" t="str">
        <f>'Itens de Contrato'!A219</f>
        <v>Instalações de Telecom/Infra CFTV - Alimentadores dos Quadros</v>
      </c>
      <c r="B219" s="22" t="str">
        <f>'Itens de Contrato'!B219</f>
        <v>2.4.21</v>
      </c>
      <c r="C219" s="70" t="str">
        <f>VLOOKUP(B219,'Itens de Contrato'!B$6:J$873,2,0)</f>
        <v>QUADRO METÁLICO P/ TELEFONE, SOBREPORR CH.#18, C/PORTA, TRINCO E FUNDO DE MADEIRA, No.8 TELEBRAS, DIM. 1500X1500X150mm, FAB. CARMEHIL, TECNELSA - DG</v>
      </c>
      <c r="D219" s="30">
        <f>'Itens de Contrato'!E219</f>
        <v>1</v>
      </c>
      <c r="E219" s="32">
        <f>D219*('Itens de Contrato'!F219 + 'Itens de Contrato'!G219)</f>
        <v>8662.7782403581441</v>
      </c>
      <c r="F219" s="55">
        <f>'Itens de Contrato'!E219</f>
        <v>1</v>
      </c>
      <c r="G219" s="34"/>
      <c r="H219" s="50">
        <f t="shared" si="3"/>
        <v>0</v>
      </c>
      <c r="I219" s="45">
        <f>G219*('Itens de Contrato'!F219+'Itens de Contrato'!G219)</f>
        <v>0</v>
      </c>
    </row>
    <row r="220" spans="1:9" ht="26.4" customHeight="1" x14ac:dyDescent="0.25">
      <c r="A220" s="40" t="str">
        <f>'Itens de Contrato'!A220</f>
        <v>Instalações de Telecom/Infra CFTV - Alimentadores dos Quadros</v>
      </c>
      <c r="B220" s="22" t="str">
        <f>'Itens de Contrato'!B220</f>
        <v>2.4.22</v>
      </c>
      <c r="C220" s="70" t="str">
        <f>VLOOKUP(B220,'Itens de Contrato'!B$6:J$873,2,0)</f>
        <v>PRANCHA DE MADEIRA (COMPENSADO), DIM. 400X400X25mm, COM CHUMBADORES E PINTURA ESMALTE SINTÉTICO</v>
      </c>
      <c r="D220" s="30">
        <f>'Itens de Contrato'!E220</f>
        <v>8</v>
      </c>
      <c r="E220" s="32">
        <f>D220*('Itens de Contrato'!F220 + 'Itens de Contrato'!G220)</f>
        <v>1687.8445345730061</v>
      </c>
      <c r="F220" s="55">
        <f>'Itens de Contrato'!E220</f>
        <v>8</v>
      </c>
      <c r="G220" s="34"/>
      <c r="H220" s="50">
        <f t="shared" si="3"/>
        <v>0</v>
      </c>
      <c r="I220" s="45">
        <f>G220*('Itens de Contrato'!F220+'Itens de Contrato'!G220)</f>
        <v>0</v>
      </c>
    </row>
    <row r="221" spans="1:9" ht="26.4" customHeight="1" x14ac:dyDescent="0.25">
      <c r="A221" s="40" t="str">
        <f>'Itens de Contrato'!A221</f>
        <v>Instalações de Telecom/Infra CFTV - Alimentadores dos Quadros</v>
      </c>
      <c r="B221" s="22" t="str">
        <f>'Itens de Contrato'!B221</f>
        <v>2.4.23</v>
      </c>
      <c r="C221" s="70" t="str">
        <f>VLOOKUP(B221,'Itens de Contrato'!B$6:J$873,2,0)</f>
        <v>CAIXA DE PASSAGEM METÁLICA, SOBREPOR CH.#22, C/TAMPA PARAFUSADA, 600 X 600 X 150mm, FAB. TECNELSA, CARMEHIL</v>
      </c>
      <c r="D221" s="30">
        <f>'Itens de Contrato'!E221</f>
        <v>2</v>
      </c>
      <c r="E221" s="32">
        <f>D221*('Itens de Contrato'!F221 + 'Itens de Contrato'!G221)</f>
        <v>2643.544585606066</v>
      </c>
      <c r="F221" s="55">
        <f>'Itens de Contrato'!E221</f>
        <v>2</v>
      </c>
      <c r="G221" s="34"/>
      <c r="H221" s="50">
        <f t="shared" si="3"/>
        <v>0</v>
      </c>
      <c r="I221" s="45">
        <f>G221*('Itens de Contrato'!F221+'Itens de Contrato'!G221)</f>
        <v>0</v>
      </c>
    </row>
    <row r="222" spans="1:9" ht="26.4" customHeight="1" x14ac:dyDescent="0.25">
      <c r="A222" s="40" t="str">
        <f>'Itens de Contrato'!A222</f>
        <v>Instalações de Telecom/Infra CFTV - Alimentadores dos Quadros</v>
      </c>
      <c r="B222" s="22" t="str">
        <f>'Itens de Contrato'!B222</f>
        <v>2.4.24</v>
      </c>
      <c r="C222" s="70" t="str">
        <f>VLOOKUP(B222,'Itens de Contrato'!B$6:J$873,2,0)</f>
        <v>CABO TELEFÔNICO SECUNDÁRIO TIPO CCI.50.1, FAB. FURUKAWA, CONDUTTI</v>
      </c>
      <c r="D222" s="30">
        <f>'Itens de Contrato'!E222</f>
        <v>70</v>
      </c>
      <c r="E222" s="32">
        <f>D222*('Itens de Contrato'!F222 + 'Itens de Contrato'!G222)</f>
        <v>127.14722901170822</v>
      </c>
      <c r="F222" s="55">
        <f>'Itens de Contrato'!E222</f>
        <v>70</v>
      </c>
      <c r="G222" s="34"/>
      <c r="H222" s="50">
        <f t="shared" si="3"/>
        <v>0</v>
      </c>
      <c r="I222" s="45">
        <f>G222*('Itens de Contrato'!F222+'Itens de Contrato'!G222)</f>
        <v>0</v>
      </c>
    </row>
    <row r="223" spans="1:9" ht="26.4" customHeight="1" x14ac:dyDescent="0.25">
      <c r="A223" s="40" t="str">
        <f>'Itens de Contrato'!A223</f>
        <v>Instalações de Telecom/Infra CFTV - Alimentadores dos Quadros</v>
      </c>
      <c r="B223" s="22" t="str">
        <f>'Itens de Contrato'!B223</f>
        <v>2.4.25</v>
      </c>
      <c r="C223" s="70" t="str">
        <f>VLOOKUP(B223,'Itens de Contrato'!B$6:J$873,2,0)</f>
        <v>CABO TELEFÔNICO PRIMÁRIO TIPO CI.50.10, FAB. FURUKAWA, CONDUTTI</v>
      </c>
      <c r="D223" s="30">
        <f>'Itens de Contrato'!E223</f>
        <v>170</v>
      </c>
      <c r="E223" s="32">
        <f>D223*('Itens de Contrato'!F223 + 'Itens de Contrato'!G223)</f>
        <v>4655.5446930440867</v>
      </c>
      <c r="F223" s="55">
        <f>'Itens de Contrato'!E223</f>
        <v>170</v>
      </c>
      <c r="G223" s="34"/>
      <c r="H223" s="50">
        <f t="shared" si="3"/>
        <v>0</v>
      </c>
      <c r="I223" s="45">
        <f>G223*('Itens de Contrato'!F223+'Itens de Contrato'!G223)</f>
        <v>0</v>
      </c>
    </row>
    <row r="224" spans="1:9" ht="26.4" customHeight="1" x14ac:dyDescent="0.25">
      <c r="A224" s="40" t="str">
        <f>'Itens de Contrato'!A224</f>
        <v>Instalações de Telecom/Infra CFTV - Alimentadores dos Quadros</v>
      </c>
      <c r="B224" s="22" t="str">
        <f>'Itens de Contrato'!B224</f>
        <v>2.4.26</v>
      </c>
      <c r="C224" s="70" t="str">
        <f>VLOOKUP(B224,'Itens de Contrato'!B$6:J$873,2,0)</f>
        <v>CABO DE COBRE NÚ ELETROLÍTICO, TÊMPERA 1/2 DURA, NBR-6524, CL.2A, 07 FIOS, 1x16mm2 FAB. COBRECOM</v>
      </c>
      <c r="D224" s="30">
        <f>'Itens de Contrato'!E224</f>
        <v>15</v>
      </c>
      <c r="E224" s="32">
        <f>D224*('Itens de Contrato'!F224 + 'Itens de Contrato'!G224)</f>
        <v>549.52752934400939</v>
      </c>
      <c r="F224" s="55">
        <f>'Itens de Contrato'!E224</f>
        <v>15</v>
      </c>
      <c r="G224" s="34"/>
      <c r="H224" s="50">
        <f t="shared" si="3"/>
        <v>0</v>
      </c>
      <c r="I224" s="45">
        <f>G224*('Itens de Contrato'!F224+'Itens de Contrato'!G224)</f>
        <v>0</v>
      </c>
    </row>
    <row r="225" spans="1:9" ht="26.4" customHeight="1" x14ac:dyDescent="0.25">
      <c r="A225" s="40" t="str">
        <f>'Itens de Contrato'!A225</f>
        <v>Instalações de Telecom/Infra CFTV - Alimentadores dos Quadros</v>
      </c>
      <c r="B225" s="22" t="str">
        <f>'Itens de Contrato'!B225</f>
        <v>2.4.27</v>
      </c>
      <c r="C225" s="70" t="str">
        <f>VLOOKUP(B225,'Itens de Contrato'!B$6:J$873,2,0)</f>
        <v>BLOCO TERMINAL DE CONEXÃO TIPO MB-10, COM BASTIDOR, FAB. BARGOA</v>
      </c>
      <c r="D225" s="30">
        <f>'Itens de Contrato'!E225</f>
        <v>8</v>
      </c>
      <c r="E225" s="32">
        <f>D225*('Itens de Contrato'!F225 + 'Itens de Contrato'!G225)</f>
        <v>2065.6534436363681</v>
      </c>
      <c r="F225" s="55">
        <f>'Itens de Contrato'!E225</f>
        <v>8</v>
      </c>
      <c r="G225" s="34"/>
      <c r="H225" s="50">
        <f t="shared" si="3"/>
        <v>0</v>
      </c>
      <c r="I225" s="45">
        <f>G225*('Itens de Contrato'!F225+'Itens de Contrato'!G225)</f>
        <v>0</v>
      </c>
    </row>
    <row r="226" spans="1:9" ht="26.4" customHeight="1" x14ac:dyDescent="0.25">
      <c r="A226" s="40" t="str">
        <f>'Itens de Contrato'!A226</f>
        <v>Instalações de Telecom/Infra CFTV - Alimentadores dos Quadros</v>
      </c>
      <c r="B226" s="22" t="str">
        <f>'Itens de Contrato'!B226</f>
        <v>2.4.28</v>
      </c>
      <c r="C226" s="70" t="str">
        <f>VLOOKUP(B226,'Itens de Contrato'!B$6:J$873,2,0)</f>
        <v xml:space="preserve">ANEL DE GUIA ROSCA SOBERBA EM AÇO GALVANIZADO, FAB. FISCHER </v>
      </c>
      <c r="D226" s="30">
        <f>'Itens de Contrato'!E226</f>
        <v>8</v>
      </c>
      <c r="E226" s="32">
        <f>D226*('Itens de Contrato'!F226 + 'Itens de Contrato'!G226)</f>
        <v>1061.8889455922888</v>
      </c>
      <c r="F226" s="55">
        <f>'Itens de Contrato'!E226</f>
        <v>8</v>
      </c>
      <c r="G226" s="34"/>
      <c r="H226" s="50">
        <f t="shared" si="3"/>
        <v>0</v>
      </c>
      <c r="I226" s="45">
        <f>G226*('Itens de Contrato'!F226+'Itens de Contrato'!G226)</f>
        <v>0</v>
      </c>
    </row>
    <row r="227" spans="1:9" ht="26.4" customHeight="1" x14ac:dyDescent="0.25">
      <c r="A227" s="40" t="str">
        <f>'Itens de Contrato'!A227</f>
        <v>Instalações de Telecom/Infra CFTV - Alimentadores dos Quadros</v>
      </c>
      <c r="B227" s="22" t="str">
        <f>'Itens de Contrato'!B227</f>
        <v>2.4.29</v>
      </c>
      <c r="C227" s="70" t="str">
        <f>VLOOKUP(B227,'Itens de Contrato'!B$6:J$873,2,0)</f>
        <v>ABRAÇADEIRA DE NYLON TIPO "UNHA" P/CABO CI, INCLUSIVE PINO DE FIXAÇÃO, FAB. FISCHER</v>
      </c>
      <c r="D227" s="30">
        <f>'Itens de Contrato'!E227</f>
        <v>16</v>
      </c>
      <c r="E227" s="32">
        <f>D227*('Itens de Contrato'!F227 + 'Itens de Contrato'!G227)</f>
        <v>51.417780523416077</v>
      </c>
      <c r="F227" s="55">
        <f>'Itens de Contrato'!E227</f>
        <v>16</v>
      </c>
      <c r="G227" s="34"/>
      <c r="H227" s="50">
        <f t="shared" si="3"/>
        <v>0</v>
      </c>
      <c r="I227" s="45">
        <f>G227*('Itens de Contrato'!F227+'Itens de Contrato'!G227)</f>
        <v>0</v>
      </c>
    </row>
    <row r="228" spans="1:9" ht="26.4" customHeight="1" x14ac:dyDescent="0.25">
      <c r="A228" s="40" t="str">
        <f>'Itens de Contrato'!A228</f>
        <v>Instalações de Telecom/Infra CFTV - Alimentadores dos Quadros</v>
      </c>
      <c r="B228" s="22" t="str">
        <f>'Itens de Contrato'!B228</f>
        <v>2.4.30</v>
      </c>
      <c r="C228" s="70" t="str">
        <f>VLOOKUP(B228,'Itens de Contrato'!B$6:J$873,2,0)</f>
        <v>ANILHAS / MARCADORES, FAB. HELLERMANN, PIAL</v>
      </c>
      <c r="D228" s="30">
        <f>'Itens de Contrato'!E228</f>
        <v>180</v>
      </c>
      <c r="E228" s="32">
        <f>D228*('Itens de Contrato'!F228 + 'Itens de Contrato'!G228)</f>
        <v>125.75000671487626</v>
      </c>
      <c r="F228" s="55">
        <f>'Itens de Contrato'!E228</f>
        <v>180</v>
      </c>
      <c r="G228" s="34"/>
      <c r="H228" s="50">
        <f t="shared" si="3"/>
        <v>0</v>
      </c>
      <c r="I228" s="45">
        <f>G228*('Itens de Contrato'!F228+'Itens de Contrato'!G228)</f>
        <v>0</v>
      </c>
    </row>
    <row r="229" spans="1:9" ht="26.4" customHeight="1" x14ac:dyDescent="0.25">
      <c r="A229" s="40" t="str">
        <f>'Itens de Contrato'!A229</f>
        <v>Instalações de Telecom/Infra CFTV - Alimentadores dos Quadros</v>
      </c>
      <c r="B229" s="22" t="str">
        <f>'Itens de Contrato'!B229</f>
        <v>2.4.31</v>
      </c>
      <c r="C229" s="70" t="str">
        <f>VLOOKUP(B229,'Itens de Contrato'!B$6:J$873,2,0)</f>
        <v>ABRAÇADEIRA DE NYLON INCOLOR 180x3,4mm, FAB. HELLERMANN, PIAL</v>
      </c>
      <c r="D229" s="30">
        <f>'Itens de Contrato'!E229</f>
        <v>180</v>
      </c>
      <c r="E229" s="32">
        <f>D229*('Itens de Contrato'!F229 + 'Itens de Contrato'!G229)</f>
        <v>125.75000671487626</v>
      </c>
      <c r="F229" s="55">
        <f>'Itens de Contrato'!E229</f>
        <v>180</v>
      </c>
      <c r="G229" s="34"/>
      <c r="H229" s="50">
        <f t="shared" si="3"/>
        <v>0</v>
      </c>
      <c r="I229" s="45">
        <f>G229*('Itens de Contrato'!F229+'Itens de Contrato'!G229)</f>
        <v>0</v>
      </c>
    </row>
    <row r="230" spans="1:9" ht="26.4" customHeight="1" x14ac:dyDescent="0.25">
      <c r="A230" s="40" t="str">
        <f>'Itens de Contrato'!A230</f>
        <v>Instalações Hidráulicas - AF Isométricos</v>
      </c>
      <c r="B230" s="22" t="str">
        <f>'Itens de Contrato'!B230</f>
        <v>3.1.1</v>
      </c>
      <c r="C230" s="70" t="str">
        <f>VLOOKUP(B230,'Itens de Contrato'!B$6:J$873,2,0)</f>
        <v>TUBO PVC SOLDÁVEL, LINHA PREDIAL, NBR-5648, Ф 25mm x 6,0m, FAB. TIGRE, AMANCO</v>
      </c>
      <c r="D230" s="30">
        <v>29</v>
      </c>
      <c r="E230" s="32">
        <f>D230*('Itens de Contrato'!F230 + 'Itens de Contrato'!G230)</f>
        <v>1644.6843378238673</v>
      </c>
      <c r="F230" s="55">
        <f>'Itens de Contrato'!E230</f>
        <v>201</v>
      </c>
      <c r="G230" s="34">
        <v>0</v>
      </c>
      <c r="H230" s="50">
        <f t="shared" si="3"/>
        <v>0</v>
      </c>
      <c r="I230" s="45">
        <f>G230*('Itens de Contrato'!F230+'Itens de Contrato'!G230)</f>
        <v>0</v>
      </c>
    </row>
    <row r="231" spans="1:9" ht="26.4" customHeight="1" x14ac:dyDescent="0.25">
      <c r="A231" s="40" t="str">
        <f>'Itens de Contrato'!A231</f>
        <v>Instalações Hidráulicas - AF Isométricos</v>
      </c>
      <c r="B231" s="22" t="str">
        <f>'Itens de Contrato'!B231</f>
        <v>3.1.2</v>
      </c>
      <c r="C231" s="70" t="str">
        <f>VLOOKUP(B231,'Itens de Contrato'!B$6:J$873,2,0)</f>
        <v xml:space="preserve">TUBO PVC SOLDÁVEL, LINHA PREDIAL, NBR-5648, Ф 32mm x 6,0m, FAB. TIGRE, AMANCO </v>
      </c>
      <c r="D231" s="30">
        <v>1.3076923076923079</v>
      </c>
      <c r="E231" s="32">
        <f>D231*('Itens de Contrato'!F231 + 'Itens de Contrato'!G231)</f>
        <v>213.59083602083965</v>
      </c>
      <c r="F231" s="55">
        <f>'Itens de Contrato'!E231</f>
        <v>8.5</v>
      </c>
      <c r="G231" s="34"/>
      <c r="H231" s="50">
        <f t="shared" si="3"/>
        <v>0</v>
      </c>
      <c r="I231" s="45">
        <f>G231*('Itens de Contrato'!F231+'Itens de Contrato'!G231)</f>
        <v>0</v>
      </c>
    </row>
    <row r="232" spans="1:9" ht="26.4" customHeight="1" x14ac:dyDescent="0.25">
      <c r="A232" s="40" t="str">
        <f>'Itens de Contrato'!A232</f>
        <v>Instalações Hidráulicas - AF Isométricos</v>
      </c>
      <c r="B232" s="22" t="str">
        <f>'Itens de Contrato'!B232</f>
        <v>3.1.3</v>
      </c>
      <c r="C232" s="70" t="str">
        <f>VLOOKUP(B232,'Itens de Contrato'!B$6:J$873,2,0)</f>
        <v>LUVA SIMPLES PVC SOLDÁVEL, P/TUBO Ф 25mm, FAB.TIGRE, AMANCO</v>
      </c>
      <c r="D232" s="30">
        <v>14</v>
      </c>
      <c r="E232" s="32">
        <f>D232*('Itens de Contrato'!F232 + 'Itens de Contrato'!G232)</f>
        <v>27.776779261019339</v>
      </c>
      <c r="F232" s="55">
        <f>'Itens de Contrato'!E232</f>
        <v>96.5</v>
      </c>
      <c r="G232" s="34"/>
      <c r="H232" s="50">
        <f t="shared" si="3"/>
        <v>0</v>
      </c>
      <c r="I232" s="45">
        <f>G232*('Itens de Contrato'!F232+'Itens de Contrato'!G232)</f>
        <v>0</v>
      </c>
    </row>
    <row r="233" spans="1:9" ht="26.4" customHeight="1" x14ac:dyDescent="0.25">
      <c r="A233" s="40" t="str">
        <f>'Itens de Contrato'!A233</f>
        <v>Instalações Hidráulicas - AF Isométricos</v>
      </c>
      <c r="B233" s="22" t="str">
        <f>'Itens de Contrato'!B233</f>
        <v>3.1.4</v>
      </c>
      <c r="C233" s="70" t="str">
        <f>VLOOKUP(B233,'Itens de Contrato'!B$6:J$873,2,0)</f>
        <v>JOELHO 90o PVC SOLDÁVEL, P/TUBO Ф 25mm, FAB.TIGRE, AMANCO</v>
      </c>
      <c r="D233" s="30">
        <v>52</v>
      </c>
      <c r="E233" s="32">
        <f>D233*('Itens de Contrato'!F233 + 'Itens de Contrato'!G233)</f>
        <v>69.109968134821059</v>
      </c>
      <c r="F233" s="55">
        <f>'Itens de Contrato'!E233</f>
        <v>716</v>
      </c>
      <c r="G233" s="34"/>
      <c r="H233" s="50">
        <f t="shared" si="3"/>
        <v>0</v>
      </c>
      <c r="I233" s="45">
        <f>G233*('Itens de Contrato'!F233+'Itens de Contrato'!G233)</f>
        <v>0</v>
      </c>
    </row>
    <row r="234" spans="1:9" ht="26.4" customHeight="1" x14ac:dyDescent="0.25">
      <c r="A234" s="40" t="str">
        <f>'Itens de Contrato'!A234</f>
        <v>Instalações Hidráulicas - AF Isométricos</v>
      </c>
      <c r="B234" s="22" t="str">
        <f>'Itens de Contrato'!B234</f>
        <v>3.1.5</v>
      </c>
      <c r="C234" s="70" t="str">
        <f>VLOOKUP(B234,'Itens de Contrato'!B$6:J$873,2,0)</f>
        <v>JOELHO 90o PVC SOLDÁVEL, P/TUBO Ф 32mm, FAB.TIGRE, AMANCO</v>
      </c>
      <c r="D234" s="30">
        <v>2</v>
      </c>
      <c r="E234" s="32">
        <f>D234*('Itens de Contrato'!F234 + 'Itens de Contrato'!G234)</f>
        <v>13.748667400826477</v>
      </c>
      <c r="F234" s="55">
        <f>'Itens de Contrato'!E234</f>
        <v>26</v>
      </c>
      <c r="G234" s="34"/>
      <c r="H234" s="50">
        <f t="shared" si="3"/>
        <v>0</v>
      </c>
      <c r="I234" s="45">
        <f>G234*('Itens de Contrato'!F234+'Itens de Contrato'!G234)</f>
        <v>0</v>
      </c>
    </row>
    <row r="235" spans="1:9" ht="26.4" customHeight="1" x14ac:dyDescent="0.25">
      <c r="A235" s="40" t="str">
        <f>'Itens de Contrato'!A235</f>
        <v>Instalações Hidráulicas - AF Isométricos</v>
      </c>
      <c r="B235" s="22" t="str">
        <f>'Itens de Contrato'!B235</f>
        <v>3.1.6</v>
      </c>
      <c r="C235" s="70" t="str">
        <f>VLOOKUP(B235,'Itens de Contrato'!B$6:J$873,2,0)</f>
        <v>JOELHO 90o PVC SOLDÁVEL, C/BUCHA DE LATÃO Ф 25x1/2", FAB.TIGRE, AMANCO</v>
      </c>
      <c r="D235" s="30">
        <v>28</v>
      </c>
      <c r="E235" s="32">
        <f>D235*('Itens de Contrato'!F235 + 'Itens de Contrato'!G235)</f>
        <v>373.22601992975279</v>
      </c>
      <c r="F235" s="55">
        <f>'Itens de Contrato'!E235</f>
        <v>391</v>
      </c>
      <c r="G235" s="34"/>
      <c r="H235" s="50">
        <f t="shared" si="3"/>
        <v>0</v>
      </c>
      <c r="I235" s="45">
        <f>G235*('Itens de Contrato'!F235+'Itens de Contrato'!G235)</f>
        <v>0</v>
      </c>
    </row>
    <row r="236" spans="1:9" ht="26.4" customHeight="1" x14ac:dyDescent="0.25">
      <c r="A236" s="40" t="str">
        <f>'Itens de Contrato'!A236</f>
        <v>Instalações Hidráulicas - AF Isométricos</v>
      </c>
      <c r="B236" s="22" t="str">
        <f>'Itens de Contrato'!B236</f>
        <v>3.1.7</v>
      </c>
      <c r="C236" s="70" t="str">
        <f>VLOOKUP(B236,'Itens de Contrato'!B$6:J$873,2,0)</f>
        <v>JOELHO 90o PVC SOLDÁVEL, C/BUCHA DE LATÃO Ф 25x3/4", FAB.TIGRE, AMANCO</v>
      </c>
      <c r="D236" s="30">
        <v>6</v>
      </c>
      <c r="E236" s="32">
        <f>D236*('Itens de Contrato'!F236 + 'Itens de Contrato'!G236)</f>
        <v>156.76834170454578</v>
      </c>
      <c r="F236" s="55">
        <f>'Itens de Contrato'!E236</f>
        <v>78</v>
      </c>
      <c r="G236" s="34"/>
      <c r="H236" s="50">
        <f t="shared" si="3"/>
        <v>0</v>
      </c>
      <c r="I236" s="45">
        <f>G236*('Itens de Contrato'!F236+'Itens de Contrato'!G236)</f>
        <v>0</v>
      </c>
    </row>
    <row r="237" spans="1:9" ht="26.4" customHeight="1" x14ac:dyDescent="0.25">
      <c r="A237" s="40" t="str">
        <f>'Itens de Contrato'!A237</f>
        <v>Instalações Hidráulicas - AF Isométricos</v>
      </c>
      <c r="B237" s="22" t="str">
        <f>'Itens de Contrato'!B237</f>
        <v>3.1.8</v>
      </c>
      <c r="C237" s="70" t="str">
        <f>VLOOKUP(B237,'Itens de Contrato'!B$6:J$873,2,0)</f>
        <v>TE 90o PVC SOLDÁVEL, C/BUCHA DE LATÃO Ф 25x1/2", FAB.TIGRE, AMANCO</v>
      </c>
      <c r="D237" s="30">
        <v>12</v>
      </c>
      <c r="E237" s="32">
        <f>D237*('Itens de Contrato'!F237 + 'Itens de Contrato'!G237)</f>
        <v>256.27516035140542</v>
      </c>
      <c r="F237" s="55">
        <f>'Itens de Contrato'!E237</f>
        <v>160</v>
      </c>
      <c r="G237" s="34"/>
      <c r="H237" s="50">
        <f t="shared" si="3"/>
        <v>0</v>
      </c>
      <c r="I237" s="45">
        <f>G237*('Itens de Contrato'!F237+'Itens de Contrato'!G237)</f>
        <v>0</v>
      </c>
    </row>
    <row r="238" spans="1:9" ht="26.4" customHeight="1" x14ac:dyDescent="0.25">
      <c r="A238" s="40" t="str">
        <f>'Itens de Contrato'!A238</f>
        <v>Instalações Hidráulicas - AF Isométricos</v>
      </c>
      <c r="B238" s="22" t="str">
        <f>'Itens de Contrato'!B238</f>
        <v>3.1.9</v>
      </c>
      <c r="C238" s="70" t="str">
        <f>VLOOKUP(B238,'Itens de Contrato'!B$6:J$873,2,0)</f>
        <v>TE 90o PVC SOLDÁVEL, C/BUCHA DE LATÃO Ф 25x3/4", FAB.TIGRE, AMANCO</v>
      </c>
      <c r="D238" s="30">
        <v>6</v>
      </c>
      <c r="E238" s="32">
        <f>D238*('Itens de Contrato'!F238 + 'Itens de Contrato'!G238)</f>
        <v>237.57697268628149</v>
      </c>
      <c r="F238" s="55">
        <f>'Itens de Contrato'!E238</f>
        <v>78</v>
      </c>
      <c r="G238" s="34"/>
      <c r="H238" s="50">
        <f t="shared" si="3"/>
        <v>0</v>
      </c>
      <c r="I238" s="45">
        <f>G238*('Itens de Contrato'!F238+'Itens de Contrato'!G238)</f>
        <v>0</v>
      </c>
    </row>
    <row r="239" spans="1:9" ht="26.4" customHeight="1" x14ac:dyDescent="0.25">
      <c r="A239" s="40" t="str">
        <f>'Itens de Contrato'!A239</f>
        <v>Instalações Hidráulicas - AF Isométricos</v>
      </c>
      <c r="B239" s="22" t="str">
        <f>'Itens de Contrato'!B239</f>
        <v>3.1.10</v>
      </c>
      <c r="C239" s="70" t="str">
        <f>VLOOKUP(B239,'Itens de Contrato'!B$6:J$873,2,0)</f>
        <v>TE 90o PVC SOLDÁVEL, P/TUBO Ф 25mm, FAB.TIGRE, AMANCO</v>
      </c>
      <c r="D239" s="30">
        <v>14</v>
      </c>
      <c r="E239" s="32">
        <f>D239*('Itens de Contrato'!F239 + 'Itens de Contrato'!G239)</f>
        <v>52.032558334022141</v>
      </c>
      <c r="F239" s="55">
        <f>'Itens de Contrato'!E239</f>
        <v>193</v>
      </c>
      <c r="G239" s="34"/>
      <c r="H239" s="50">
        <f t="shared" si="3"/>
        <v>0</v>
      </c>
      <c r="I239" s="45">
        <f>G239*('Itens de Contrato'!F239+'Itens de Contrato'!G239)</f>
        <v>0</v>
      </c>
    </row>
    <row r="240" spans="1:9" ht="26.4" customHeight="1" x14ac:dyDescent="0.25">
      <c r="A240" s="40" t="str">
        <f>'Itens de Contrato'!A240</f>
        <v>Instalações Hidráulicas - AF Isométricos</v>
      </c>
      <c r="B240" s="22" t="str">
        <f>'Itens de Contrato'!B240</f>
        <v>3.1.11</v>
      </c>
      <c r="C240" s="70" t="str">
        <f>VLOOKUP(B240,'Itens de Contrato'!B$6:J$873,2,0)</f>
        <v>TE DE REDUÇÃO 90o PVC SOLDÁVEL, Ф 32x25mm, FAB.TIGRE, AMANCO</v>
      </c>
      <c r="D240" s="30">
        <v>2</v>
      </c>
      <c r="E240" s="32">
        <f>D240*('Itens de Contrato'!F240 + 'Itens de Contrato'!G240)</f>
        <v>49.797002659091021</v>
      </c>
      <c r="F240" s="55">
        <f>'Itens de Contrato'!E240</f>
        <v>26</v>
      </c>
      <c r="G240" s="34"/>
      <c r="H240" s="50">
        <f t="shared" si="3"/>
        <v>0</v>
      </c>
      <c r="I240" s="45">
        <f>G240*('Itens de Contrato'!F240+'Itens de Contrato'!G240)</f>
        <v>0</v>
      </c>
    </row>
    <row r="241" spans="1:9" ht="26.4" customHeight="1" x14ac:dyDescent="0.25">
      <c r="A241" s="40" t="str">
        <f>'Itens de Contrato'!A241</f>
        <v>Instalações Hidráulicas - AF Isométricos</v>
      </c>
      <c r="B241" s="22" t="str">
        <f>'Itens de Contrato'!B241</f>
        <v>3.1.12</v>
      </c>
      <c r="C241" s="70" t="str">
        <f>VLOOKUP(B241,'Itens de Contrato'!B$6:J$873,2,0)</f>
        <v>BUCHA DE REDUÇÃO PVC SOLDÁVEL CURTA, Ф 32x25mm, FAB.TIGRE, AMANCO</v>
      </c>
      <c r="D241" s="30">
        <v>2</v>
      </c>
      <c r="E241" s="32">
        <f>D241*('Itens de Contrato'!F241 + 'Itens de Contrato'!G241)</f>
        <v>29.621112692837521</v>
      </c>
      <c r="F241" s="55">
        <f>'Itens de Contrato'!E241</f>
        <v>26</v>
      </c>
      <c r="G241" s="34"/>
      <c r="H241" s="50">
        <f t="shared" si="3"/>
        <v>0</v>
      </c>
      <c r="I241" s="45">
        <f>G241*('Itens de Contrato'!F241+'Itens de Contrato'!G241)</f>
        <v>0</v>
      </c>
    </row>
    <row r="242" spans="1:9" ht="26.4" customHeight="1" x14ac:dyDescent="0.25">
      <c r="A242" s="40" t="str">
        <f>'Itens de Contrato'!A242</f>
        <v>Instalações Hidráulicas - AF Isométricos</v>
      </c>
      <c r="B242" s="22" t="str">
        <f>'Itens de Contrato'!B242</f>
        <v>3.1.13</v>
      </c>
      <c r="C242" s="70" t="str">
        <f>VLOOKUP(B242,'Itens de Contrato'!B$6:J$873,2,0)</f>
        <v>ADAPTADOR PVC SOLDÁVEL CURTO P/REGISTRO, Ф 25x3/4", FAB.TIGRE, AMANCO</v>
      </c>
      <c r="D242" s="30">
        <v>34</v>
      </c>
      <c r="E242" s="32">
        <f>D242*('Itens de Contrato'!F242 + 'Itens de Contrato'!G242)</f>
        <v>76.008892947658566</v>
      </c>
      <c r="F242" s="55">
        <f>'Itens de Contrato'!E242</f>
        <v>471</v>
      </c>
      <c r="G242" s="34"/>
      <c r="H242" s="50">
        <f t="shared" si="3"/>
        <v>0</v>
      </c>
      <c r="I242" s="45">
        <f>G242*('Itens de Contrato'!F242+'Itens de Contrato'!G242)</f>
        <v>0</v>
      </c>
    </row>
    <row r="243" spans="1:9" ht="26.4" customHeight="1" x14ac:dyDescent="0.25">
      <c r="A243" s="40" t="str">
        <f>'Itens de Contrato'!A243</f>
        <v>Instalações Hidráulicas - AF Isométricos</v>
      </c>
      <c r="B243" s="22" t="str">
        <f>'Itens de Contrato'!B243</f>
        <v>3.1.14</v>
      </c>
      <c r="C243" s="70" t="str">
        <f>VLOOKUP(B243,'Itens de Contrato'!B$6:J$873,2,0)</f>
        <v>ADAPTADOR PVC SOLDÁVEL CURTO P/REGISTRO, Ф 32x1", FAB.TIGRE, AMANCO</v>
      </c>
      <c r="D243" s="30">
        <v>4</v>
      </c>
      <c r="E243" s="32">
        <f>D243*('Itens de Contrato'!F243 + 'Itens de Contrato'!G243)</f>
        <v>24.032223505509691</v>
      </c>
      <c r="F243" s="55">
        <f>'Itens de Contrato'!E243</f>
        <v>52</v>
      </c>
      <c r="G243" s="34"/>
      <c r="H243" s="50">
        <f t="shared" si="3"/>
        <v>0</v>
      </c>
      <c r="I243" s="45">
        <f>G243*('Itens de Contrato'!F243+'Itens de Contrato'!G243)</f>
        <v>0</v>
      </c>
    </row>
    <row r="244" spans="1:9" ht="26.4" customHeight="1" x14ac:dyDescent="0.25">
      <c r="A244" s="40" t="str">
        <f>'Itens de Contrato'!A244</f>
        <v>Instalações Hidráulicas - AF Isométricos</v>
      </c>
      <c r="B244" s="22" t="str">
        <f>'Itens de Contrato'!B244</f>
        <v>3.1.15</v>
      </c>
      <c r="C244" s="70" t="str">
        <f>VLOOKUP(B244,'Itens de Contrato'!B$6:J$873,2,0)</f>
        <v>LUVA PVC SOLDÁVEL C/BUCHA DE LATÃO Ф 25x3/4", FAB. TIGRE, AMANCO</v>
      </c>
      <c r="D244" s="30">
        <v>2</v>
      </c>
      <c r="E244" s="32">
        <f>D244*('Itens de Contrato'!F244 + 'Itens de Contrato'!G244)</f>
        <v>97.079005183884505</v>
      </c>
      <c r="F244" s="55">
        <f>'Itens de Contrato'!E244</f>
        <v>29</v>
      </c>
      <c r="G244" s="34"/>
      <c r="H244" s="50">
        <f t="shared" si="3"/>
        <v>0</v>
      </c>
      <c r="I244" s="45">
        <f>G244*('Itens de Contrato'!F244+'Itens de Contrato'!G244)</f>
        <v>0</v>
      </c>
    </row>
    <row r="245" spans="1:9" ht="26.4" customHeight="1" x14ac:dyDescent="0.25">
      <c r="A245" s="40" t="str">
        <f>'Itens de Contrato'!A245</f>
        <v>Instalações Hidráulicas - AF Isométricos</v>
      </c>
      <c r="B245" s="22" t="str">
        <f>'Itens de Contrato'!B245</f>
        <v>3.1.16</v>
      </c>
      <c r="C245" s="70" t="str">
        <f>VLOOKUP(B245,'Itens de Contrato'!B$6:J$873,2,0)</f>
        <v>PLUG EM PVC ROSCAVÉL Ф 1/2", FAB. TIGRE, AMANCO</v>
      </c>
      <c r="D245" s="30">
        <v>40</v>
      </c>
      <c r="E245" s="32">
        <f>D245*('Itens de Contrato'!F245 + 'Itens de Contrato'!G245)</f>
        <v>83.833337809917509</v>
      </c>
      <c r="F245" s="55">
        <f>'Itens de Contrato'!E245</f>
        <v>551</v>
      </c>
      <c r="G245" s="34"/>
      <c r="H245" s="50">
        <f t="shared" si="3"/>
        <v>0</v>
      </c>
      <c r="I245" s="45">
        <f>G245*('Itens de Contrato'!F245+'Itens de Contrato'!G245)</f>
        <v>0</v>
      </c>
    </row>
    <row r="246" spans="1:9" ht="26.4" customHeight="1" x14ac:dyDescent="0.25">
      <c r="A246" s="40" t="str">
        <f>'Itens de Contrato'!A246</f>
        <v>Instalações Hidráulicas - AF Isométricos</v>
      </c>
      <c r="B246" s="22" t="str">
        <f>'Itens de Contrato'!B246</f>
        <v>3.1.17</v>
      </c>
      <c r="C246" s="70" t="str">
        <f>VLOOKUP(B246,'Itens de Contrato'!B$6:J$873,2,0)</f>
        <v>BASE REGISTRO DE PRESSÃO ROSCA Ф 3/4", REF. 4416.202, FAB. DECA</v>
      </c>
      <c r="D246" s="30">
        <v>2</v>
      </c>
      <c r="E246" s="32">
        <f>D246*('Itens de Contrato'!F246 + 'Itens de Contrato'!G246)</f>
        <v>357.13001907024864</v>
      </c>
      <c r="F246" s="55">
        <f>'Itens de Contrato'!E246</f>
        <v>29</v>
      </c>
      <c r="G246" s="34"/>
      <c r="H246" s="50">
        <f t="shared" si="3"/>
        <v>0</v>
      </c>
      <c r="I246" s="45">
        <f>G246*('Itens de Contrato'!F246+'Itens de Contrato'!G246)</f>
        <v>0</v>
      </c>
    </row>
    <row r="247" spans="1:9" ht="26.4" customHeight="1" x14ac:dyDescent="0.25">
      <c r="A247" s="40" t="str">
        <f>'Itens de Contrato'!A247</f>
        <v>Instalações Hidráulicas - AF Isométricos</v>
      </c>
      <c r="B247" s="22" t="str">
        <f>'Itens de Contrato'!B247</f>
        <v>3.1.18</v>
      </c>
      <c r="C247" s="70" t="str">
        <f>VLOOKUP(B247,'Itens de Contrato'!B$6:J$873,2,0)</f>
        <v>BASE REGISTRO DE GAVETA ROSCA Ф3/4", REF. 4509.202, FAB. DECA</v>
      </c>
      <c r="D247" s="30">
        <v>16</v>
      </c>
      <c r="E247" s="32">
        <f>D247*('Itens de Contrato'!F247 + 'Itens de Contrato'!G247)</f>
        <v>2857.0401525619891</v>
      </c>
      <c r="F247" s="55">
        <f>'Itens de Contrato'!E247</f>
        <v>221</v>
      </c>
      <c r="G247" s="34"/>
      <c r="H247" s="50">
        <f t="shared" si="3"/>
        <v>0</v>
      </c>
      <c r="I247" s="45">
        <f>G247*('Itens de Contrato'!F247+'Itens de Contrato'!G247)</f>
        <v>0</v>
      </c>
    </row>
    <row r="248" spans="1:9" ht="26.4" customHeight="1" x14ac:dyDescent="0.25">
      <c r="A248" s="40" t="str">
        <f>'Itens de Contrato'!A248</f>
        <v>Instalações Hidráulicas - AF Isométricos</v>
      </c>
      <c r="B248" s="22" t="str">
        <f>'Itens de Contrato'!B248</f>
        <v>3.1.19</v>
      </c>
      <c r="C248" s="70" t="str">
        <f>VLOOKUP(B248,'Itens de Contrato'!B$6:J$873,2,0)</f>
        <v>BASE REGISTRO DE GAVETA ROSCA Ф1", REF. 4509.302, FAB. DECA</v>
      </c>
      <c r="D248" s="30">
        <v>2</v>
      </c>
      <c r="E248" s="32">
        <f>D248*('Itens de Contrato'!F248 + 'Itens de Contrato'!G248)</f>
        <v>413.29835540289338</v>
      </c>
      <c r="F248" s="55">
        <f>'Itens de Contrato'!E248</f>
        <v>26</v>
      </c>
      <c r="G248" s="34"/>
      <c r="H248" s="50">
        <f t="shared" si="3"/>
        <v>0</v>
      </c>
      <c r="I248" s="45">
        <f>G248*('Itens de Contrato'!F248+'Itens de Contrato'!G248)</f>
        <v>0</v>
      </c>
    </row>
    <row r="249" spans="1:9" ht="26.4" customHeight="1" x14ac:dyDescent="0.25">
      <c r="A249" s="40" t="str">
        <f>'Itens de Contrato'!A249</f>
        <v>Instalações Hidráulicas - AQ Isométricos</v>
      </c>
      <c r="B249" s="22" t="str">
        <f>'Itens de Contrato'!B249</f>
        <v>3.2.1</v>
      </c>
      <c r="C249" s="70" t="str">
        <f>VLOOKUP(B249,'Itens de Contrato'!B$6:J$873,2,0)</f>
        <v>TUBO CPVC SOLDÁVEL PN 20, LINHA PREDIAL, NBR-15884-2, Ф 22mm x 3,0m, FAB. TIGRE, AMANCO</v>
      </c>
      <c r="D249" s="30">
        <v>7.5384615384615383</v>
      </c>
      <c r="E249" s="32">
        <f>D249*('Itens de Contrato'!F249 + 'Itens de Contrato'!G249)</f>
        <v>1228.1369031876479</v>
      </c>
      <c r="F249" s="55">
        <f>'Itens de Contrato'!E249</f>
        <v>97.999999999999986</v>
      </c>
      <c r="G249" s="34"/>
      <c r="H249" s="50">
        <f t="shared" si="3"/>
        <v>0</v>
      </c>
      <c r="I249" s="45">
        <f>G249*('Itens de Contrato'!F249+'Itens de Contrato'!G249)</f>
        <v>0</v>
      </c>
    </row>
    <row r="250" spans="1:9" ht="26.4" customHeight="1" x14ac:dyDescent="0.25">
      <c r="A250" s="40" t="str">
        <f>'Itens de Contrato'!A250</f>
        <v>Instalações Hidráulicas - AQ Isométricos</v>
      </c>
      <c r="B250" s="22" t="str">
        <f>'Itens de Contrato'!B250</f>
        <v>3.2.2</v>
      </c>
      <c r="C250" s="70" t="str">
        <f>VLOOKUP(B250,'Itens de Contrato'!B$6:J$873,2,0)</f>
        <v>JOELHO 90o FF CPVC SOLDÁVEL, P/TUBO Ф 22mm, FAB.TIGRE, AMANCO</v>
      </c>
      <c r="D250" s="30">
        <v>16</v>
      </c>
      <c r="E250" s="32">
        <f>D250*('Itens de Contrato'!F250 + 'Itens de Contrato'!G250)</f>
        <v>207.9066777685955</v>
      </c>
      <c r="F250" s="55">
        <f>'Itens de Contrato'!E250</f>
        <v>208</v>
      </c>
      <c r="G250" s="34"/>
      <c r="H250" s="50">
        <f t="shared" si="3"/>
        <v>0</v>
      </c>
      <c r="I250" s="45">
        <f>G250*('Itens de Contrato'!F250+'Itens de Contrato'!G250)</f>
        <v>0</v>
      </c>
    </row>
    <row r="251" spans="1:9" ht="26.4" customHeight="1" x14ac:dyDescent="0.25">
      <c r="A251" s="40" t="str">
        <f>'Itens de Contrato'!A251</f>
        <v>Instalações Hidráulicas - AQ Isométricos</v>
      </c>
      <c r="B251" s="22" t="str">
        <f>'Itens de Contrato'!B251</f>
        <v>3.2.3</v>
      </c>
      <c r="C251" s="70" t="str">
        <f>VLOOKUP(B251,'Itens de Contrato'!B$6:J$873,2,0)</f>
        <v>JOELHO 90o FF CPVC SOLDÁVEL, P/TUBO Ф 28mm, FAB.TIGRE, AMANCO</v>
      </c>
      <c r="D251" s="30">
        <v>2</v>
      </c>
      <c r="E251" s="32">
        <f>D251*('Itens de Contrato'!F251 + 'Itens de Contrato'!G251)</f>
        <v>50.858891604683294</v>
      </c>
      <c r="F251" s="55">
        <f>'Itens de Contrato'!E251</f>
        <v>26</v>
      </c>
      <c r="G251" s="34"/>
      <c r="H251" s="50">
        <f t="shared" si="3"/>
        <v>0</v>
      </c>
      <c r="I251" s="45">
        <f>G251*('Itens de Contrato'!F251+'Itens de Contrato'!G251)</f>
        <v>0</v>
      </c>
    </row>
    <row r="252" spans="1:9" ht="26.4" customHeight="1" x14ac:dyDescent="0.25">
      <c r="A252" s="40" t="str">
        <f>'Itens de Contrato'!A252</f>
        <v>Instalações Hidráulicas - AQ Isométricos</v>
      </c>
      <c r="B252" s="22" t="str">
        <f>'Itens de Contrato'!B252</f>
        <v>3.2.4</v>
      </c>
      <c r="C252" s="70" t="str">
        <f>VLOOKUP(B252,'Itens de Contrato'!B$6:J$873,2,0)</f>
        <v>JOELHO 90o DE TRANSIÇÃO CPVC SOLDÁVEL, P/TUBO Ф 22mm x 1/2", FAB.TIGRE, AMANCO</v>
      </c>
      <c r="D252" s="30">
        <v>6</v>
      </c>
      <c r="E252" s="32">
        <f>D252*('Itens de Contrato'!F252 + 'Itens de Contrato'!G252)</f>
        <v>280.84168166322365</v>
      </c>
      <c r="F252" s="55">
        <f>'Itens de Contrato'!E252</f>
        <v>78</v>
      </c>
      <c r="G252" s="34"/>
      <c r="H252" s="50">
        <f t="shared" si="3"/>
        <v>0</v>
      </c>
      <c r="I252" s="45">
        <f>G252*('Itens de Contrato'!F252+'Itens de Contrato'!G252)</f>
        <v>0</v>
      </c>
    </row>
    <row r="253" spans="1:9" ht="26.4" customHeight="1" x14ac:dyDescent="0.25">
      <c r="A253" s="40" t="str">
        <f>'Itens de Contrato'!A253</f>
        <v>Instalações Hidráulicas - AQ Isométricos</v>
      </c>
      <c r="B253" s="22" t="str">
        <f>'Itens de Contrato'!B253</f>
        <v>3.2.5</v>
      </c>
      <c r="C253" s="70" t="str">
        <f>VLOOKUP(B253,'Itens de Contrato'!B$6:J$873,2,0)</f>
        <v>JOELHO 90o DE TRANSIÇÃO CPVC SOLDÁVEL, P/TUBO Ф 22mm x 3/4", FAB.TIGRE, AMANCO</v>
      </c>
      <c r="D253" s="30">
        <v>4</v>
      </c>
      <c r="E253" s="32">
        <f>D253*('Itens de Contrato'!F253 + 'Itens de Contrato'!G253)</f>
        <v>277.20890369146059</v>
      </c>
      <c r="F253" s="55">
        <f>'Itens de Contrato'!E253</f>
        <v>52</v>
      </c>
      <c r="G253" s="34"/>
      <c r="H253" s="50">
        <f t="shared" si="3"/>
        <v>0</v>
      </c>
      <c r="I253" s="45">
        <f>G253*('Itens de Contrato'!F253+'Itens de Contrato'!G253)</f>
        <v>0</v>
      </c>
    </row>
    <row r="254" spans="1:9" ht="26.4" customHeight="1" x14ac:dyDescent="0.25">
      <c r="A254" s="40" t="str">
        <f>'Itens de Contrato'!A254</f>
        <v>Instalações Hidráulicas - AQ Isométricos</v>
      </c>
      <c r="B254" s="22" t="str">
        <f>'Itens de Contrato'!B254</f>
        <v>3.2.6</v>
      </c>
      <c r="C254" s="70" t="str">
        <f>VLOOKUP(B254,'Itens de Contrato'!B$6:J$873,2,0)</f>
        <v>BUCHA REDUÇÃO MF CPVC SOLDÁVEL, P/TUBO Ф 28x22mm, FAB.TIGRE, AMANCO</v>
      </c>
      <c r="D254" s="30">
        <v>2</v>
      </c>
      <c r="E254" s="32">
        <f>D254*('Itens de Contrato'!F254 + 'Itens de Contrato'!G254)</f>
        <v>27.273779234159836</v>
      </c>
      <c r="F254" s="55">
        <f>'Itens de Contrato'!E254</f>
        <v>26</v>
      </c>
      <c r="G254" s="34"/>
      <c r="H254" s="50">
        <f t="shared" si="3"/>
        <v>0</v>
      </c>
      <c r="I254" s="45">
        <f>G254*('Itens de Contrato'!F254+'Itens de Contrato'!G254)</f>
        <v>0</v>
      </c>
    </row>
    <row r="255" spans="1:9" ht="26.4" customHeight="1" x14ac:dyDescent="0.25">
      <c r="A255" s="40" t="str">
        <f>'Itens de Contrato'!A255</f>
        <v>Instalações Hidráulicas - AQ Isométricos</v>
      </c>
      <c r="B255" s="22" t="str">
        <f>'Itens de Contrato'!B255</f>
        <v>3.2.7</v>
      </c>
      <c r="C255" s="70" t="str">
        <f>VLOOKUP(B255,'Itens de Contrato'!B$6:J$873,2,0)</f>
        <v>CONECTOR DE TRANSIÇÃO CPVC SOLDÁVEL, ROSCA MACHO Ф 22mm x 3/4", FAB.TIGRE, AMANCO</v>
      </c>
      <c r="D255" s="30">
        <v>40</v>
      </c>
      <c r="E255" s="32">
        <f>D255*('Itens de Contrato'!F255 + 'Itens de Contrato'!G255)</f>
        <v>2576.4779153581321</v>
      </c>
      <c r="F255" s="55">
        <f>'Itens de Contrato'!E255</f>
        <v>520</v>
      </c>
      <c r="G255" s="34"/>
      <c r="H255" s="50">
        <f t="shared" si="3"/>
        <v>0</v>
      </c>
      <c r="I255" s="45">
        <f>G255*('Itens de Contrato'!F255+'Itens de Contrato'!G255)</f>
        <v>0</v>
      </c>
    </row>
    <row r="256" spans="1:9" ht="26.4" customHeight="1" x14ac:dyDescent="0.25">
      <c r="A256" s="40" t="str">
        <f>'Itens de Contrato'!A256</f>
        <v>Instalações Hidráulicas - AQ Isométricos</v>
      </c>
      <c r="B256" s="22" t="str">
        <f>'Itens de Contrato'!B256</f>
        <v>3.2.8</v>
      </c>
      <c r="C256" s="70" t="str">
        <f>VLOOKUP(B256,'Itens de Contrato'!B$6:J$873,2,0)</f>
        <v>CONECTOR DE TRANSIÇÃO CPVC SOLDÁVEL, ROSCA MACHO Ф 28mm x 1", FAB.TIGRE, AMANCO</v>
      </c>
      <c r="D256" s="30">
        <v>4</v>
      </c>
      <c r="E256" s="32">
        <f>D256*('Itens de Contrato'!F256 + 'Itens de Contrato'!G256)</f>
        <v>522.00225009641986</v>
      </c>
      <c r="F256" s="55">
        <f>'Itens de Contrato'!E256</f>
        <v>52</v>
      </c>
      <c r="G256" s="34"/>
      <c r="H256" s="50">
        <f t="shared" si="3"/>
        <v>0</v>
      </c>
      <c r="I256" s="45">
        <f>G256*('Itens de Contrato'!F256+'Itens de Contrato'!G256)</f>
        <v>0</v>
      </c>
    </row>
    <row r="257" spans="1:9" ht="26.4" customHeight="1" x14ac:dyDescent="0.25">
      <c r="A257" s="40" t="str">
        <f>'Itens de Contrato'!A257</f>
        <v>Instalações Hidráulicas - AQ Isométricos</v>
      </c>
      <c r="B257" s="22" t="str">
        <f>'Itens de Contrato'!B257</f>
        <v>3.2.9</v>
      </c>
      <c r="C257" s="70" t="str">
        <f>VLOOKUP(B257,'Itens de Contrato'!B$6:J$873,2,0)</f>
        <v>ADESIVO CPVC BISNAGA 75g, FAB. AMANCO, TIGRE</v>
      </c>
      <c r="D257" s="30">
        <v>3</v>
      </c>
      <c r="E257" s="32">
        <f>D257*('Itens de Contrato'!F257 + 'Itens de Contrato'!G257)</f>
        <v>161.79834197314082</v>
      </c>
      <c r="F257" s="55">
        <f>'Itens de Contrato'!E257</f>
        <v>39</v>
      </c>
      <c r="G257" s="34"/>
      <c r="H257" s="50">
        <f t="shared" si="3"/>
        <v>0</v>
      </c>
      <c r="I257" s="45">
        <f>G257*('Itens de Contrato'!F257+'Itens de Contrato'!G257)</f>
        <v>0</v>
      </c>
    </row>
    <row r="258" spans="1:9" ht="26.4" customHeight="1" x14ac:dyDescent="0.25">
      <c r="A258" s="40" t="str">
        <f>'Itens de Contrato'!A258</f>
        <v>Instalações Hidráulicas - AQ Isométricos</v>
      </c>
      <c r="B258" s="22" t="str">
        <f>'Itens de Contrato'!B258</f>
        <v>3.2.10</v>
      </c>
      <c r="C258" s="70" t="str">
        <f>VLOOKUP(B258,'Itens de Contrato'!B$6:J$873,2,0)</f>
        <v>PLUG EM PVC ROSCAVÉL Ф 1/2", FAB. TIGRE, AMANCO</v>
      </c>
      <c r="D258" s="30">
        <v>6</v>
      </c>
      <c r="E258" s="32">
        <f>D258*('Itens de Contrato'!F258 + 'Itens de Contrato'!G258)</f>
        <v>12.575000671487627</v>
      </c>
      <c r="F258" s="55">
        <f>'Itens de Contrato'!E258</f>
        <v>78</v>
      </c>
      <c r="G258" s="34"/>
      <c r="H258" s="50">
        <f t="shared" si="3"/>
        <v>0</v>
      </c>
      <c r="I258" s="45">
        <f>G258*('Itens de Contrato'!F258+'Itens de Contrato'!G258)</f>
        <v>0</v>
      </c>
    </row>
    <row r="259" spans="1:9" ht="26.4" customHeight="1" x14ac:dyDescent="0.25">
      <c r="A259" s="40" t="str">
        <f>'Itens de Contrato'!A259</f>
        <v>Instalações Hidráulicas - AQ Isométricos</v>
      </c>
      <c r="B259" s="22" t="str">
        <f>'Itens de Contrato'!B259</f>
        <v>3.2.11</v>
      </c>
      <c r="C259" s="70" t="str">
        <f>VLOOKUP(B259,'Itens de Contrato'!B$6:J$873,2,0)</f>
        <v>PLUG EM PVC ROSCAVÉL Ф 3/4", FAB. TIGRE, AMANCO</v>
      </c>
      <c r="D259" s="30">
        <v>4</v>
      </c>
      <c r="E259" s="32">
        <f>D259*('Itens de Contrato'!F259 + 'Itens de Contrato'!G259)</f>
        <v>12.407333995867791</v>
      </c>
      <c r="F259" s="55">
        <f>'Itens de Contrato'!E259</f>
        <v>52</v>
      </c>
      <c r="G259" s="34"/>
      <c r="H259" s="50">
        <f t="shared" si="3"/>
        <v>0</v>
      </c>
      <c r="I259" s="45">
        <f>G259*('Itens de Contrato'!F259+'Itens de Contrato'!G259)</f>
        <v>0</v>
      </c>
    </row>
    <row r="260" spans="1:9" ht="26.4" customHeight="1" x14ac:dyDescent="0.25">
      <c r="A260" s="40" t="str">
        <f>'Itens de Contrato'!A260</f>
        <v>Instalações Hidráulicas - AQ Isométricos</v>
      </c>
      <c r="B260" s="22" t="str">
        <f>'Itens de Contrato'!B260</f>
        <v>3.2.12</v>
      </c>
      <c r="C260" s="70" t="str">
        <f>VLOOKUP(B260,'Itens de Contrato'!B$6:J$873,2,0)</f>
        <v>BASE MISTURADOR MONOCOMANDO P/CHUVEIRO / BANHEIRA, FAB. DECA</v>
      </c>
      <c r="D260" s="30">
        <v>6</v>
      </c>
      <c r="E260" s="32">
        <f>D260*('Itens de Contrato'!F260 + 'Itens de Contrato'!G260)</f>
        <v>6027.616988533071</v>
      </c>
      <c r="F260" s="55">
        <f>'Itens de Contrato'!E260</f>
        <v>78</v>
      </c>
      <c r="G260" s="34"/>
      <c r="H260" s="50">
        <f t="shared" si="3"/>
        <v>0</v>
      </c>
      <c r="I260" s="45">
        <f>G260*('Itens de Contrato'!F260+'Itens de Contrato'!G260)</f>
        <v>0</v>
      </c>
    </row>
    <row r="261" spans="1:9" ht="26.4" customHeight="1" x14ac:dyDescent="0.25">
      <c r="A261" s="40" t="str">
        <f>'Itens de Contrato'!A261</f>
        <v>Instalações Hidráulicas - AQ Isométricos</v>
      </c>
      <c r="B261" s="22" t="str">
        <f>'Itens de Contrato'!B261</f>
        <v>3.2.13</v>
      </c>
      <c r="C261" s="70" t="str">
        <f>VLOOKUP(B261,'Itens de Contrato'!B$6:J$873,2,0)</f>
        <v>BASE REGISTRO DE GAVETA ROSCA Ф3/4", REF. 4509.202, FAB. DECA</v>
      </c>
      <c r="D261" s="30">
        <v>8</v>
      </c>
      <c r="E261" s="32">
        <f>D261*('Itens de Contrato'!F261 + 'Itens de Contrato'!G261)</f>
        <v>1428.5200762809945</v>
      </c>
      <c r="F261" s="55">
        <f>'Itens de Contrato'!E261</f>
        <v>104</v>
      </c>
      <c r="G261" s="34"/>
      <c r="H261" s="50">
        <f t="shared" si="3"/>
        <v>0</v>
      </c>
      <c r="I261" s="45">
        <f>G261*('Itens de Contrato'!F261+'Itens de Contrato'!G261)</f>
        <v>0</v>
      </c>
    </row>
    <row r="262" spans="1:9" ht="26.4" customHeight="1" x14ac:dyDescent="0.25">
      <c r="A262" s="40" t="str">
        <f>'Itens de Contrato'!A262</f>
        <v>Instalações Hidráulicas - AQ Isométricos</v>
      </c>
      <c r="B262" s="22" t="str">
        <f>'Itens de Contrato'!B262</f>
        <v>3.2.14</v>
      </c>
      <c r="C262" s="70" t="str">
        <f>VLOOKUP(B262,'Itens de Contrato'!B$6:J$873,2,0)</f>
        <v>BASE REGISTRO DE GAVETA ROSCA Ф1", REF. 4509.302, FAB. DECA</v>
      </c>
      <c r="D262" s="30">
        <v>2</v>
      </c>
      <c r="E262" s="32">
        <f>D262*('Itens de Contrato'!F262 + 'Itens de Contrato'!G262)</f>
        <v>357.13001907024864</v>
      </c>
      <c r="F262" s="55">
        <f>'Itens de Contrato'!E262</f>
        <v>26</v>
      </c>
      <c r="G262" s="34"/>
      <c r="H262" s="50">
        <f t="shared" ref="H262:H325" si="4">G262/D262</f>
        <v>0</v>
      </c>
      <c r="I262" s="45">
        <f>G262*('Itens de Contrato'!F262+'Itens de Contrato'!G262)</f>
        <v>0</v>
      </c>
    </row>
    <row r="263" spans="1:9" ht="26.4" customHeight="1" x14ac:dyDescent="0.25">
      <c r="A263" s="40" t="str">
        <f>'Itens de Contrato'!A263</f>
        <v>Instalações Hidráulicas - AF Prumadas e Distribuição</v>
      </c>
      <c r="B263" s="22" t="str">
        <f>'Itens de Contrato'!B263</f>
        <v>3.3.1</v>
      </c>
      <c r="C263" s="70" t="str">
        <f>VLOOKUP(B263,'Itens de Contrato'!B$6:J$873,2,0)</f>
        <v>TUBO CPVC SOLDÁVEL PN 20, LINHA PREDIAL, NBR-15884-2, Ф 42mm x 3,0m, FAB. TIGRE, AMANCO</v>
      </c>
      <c r="D263" s="30">
        <f>'Itens de Contrato'!E263</f>
        <v>11</v>
      </c>
      <c r="E263" s="32">
        <f>D263*('Itens de Contrato'!F263 + 'Itens de Contrato'!G263)</f>
        <v>4582.8089330489856</v>
      </c>
      <c r="F263" s="55">
        <f>'Itens de Contrato'!E263</f>
        <v>11</v>
      </c>
      <c r="G263" s="34"/>
      <c r="H263" s="50">
        <f t="shared" si="4"/>
        <v>0</v>
      </c>
      <c r="I263" s="45">
        <f>G263*('Itens de Contrato'!F263+'Itens de Contrato'!G263)</f>
        <v>0</v>
      </c>
    </row>
    <row r="264" spans="1:9" ht="26.4" customHeight="1" x14ac:dyDescent="0.25">
      <c r="A264" s="40" t="str">
        <f>'Itens de Contrato'!A264</f>
        <v>Instalações Hidráulicas - AF Prumadas e Distribuição</v>
      </c>
      <c r="B264" s="22" t="str">
        <f>'Itens de Contrato'!B264</f>
        <v>3.3.2</v>
      </c>
      <c r="C264" s="70" t="str">
        <f>VLOOKUP(B264,'Itens de Contrato'!B$6:J$873,2,0)</f>
        <v>TUBO CPVC SOLDÁVEL PN 20, LINHA PREDIAL, NBR-15884-2, Ф 54mm x 3,0m, FAB. TIGRE, AMANCO</v>
      </c>
      <c r="D264" s="30">
        <f>'Itens de Contrato'!E264</f>
        <v>59</v>
      </c>
      <c r="E264" s="32">
        <f>D264*('Itens de Contrato'!F264 + 'Itens de Contrato'!G264)</f>
        <v>44117.448052255102</v>
      </c>
      <c r="F264" s="55">
        <f>'Itens de Contrato'!E264</f>
        <v>59</v>
      </c>
      <c r="G264" s="34"/>
      <c r="H264" s="50">
        <f t="shared" si="4"/>
        <v>0</v>
      </c>
      <c r="I264" s="45">
        <f>G264*('Itens de Contrato'!F264+'Itens de Contrato'!G264)</f>
        <v>0</v>
      </c>
    </row>
    <row r="265" spans="1:9" ht="26.4" customHeight="1" x14ac:dyDescent="0.25">
      <c r="A265" s="40" t="str">
        <f>'Itens de Contrato'!A265</f>
        <v>Instalações Hidráulicas - AF Prumadas e Distribuição</v>
      </c>
      <c r="B265" s="22" t="str">
        <f>'Itens de Contrato'!B265</f>
        <v>3.3.3</v>
      </c>
      <c r="C265" s="70" t="str">
        <f>VLOOKUP(B265,'Itens de Contrato'!B$6:J$873,2,0)</f>
        <v>TUBO CPVC SOLDÁVEL PN 20, LINHA PREDIAL, NBR-15884-2, Ф 73mm x 3,0m, FAB. TIGRE, AMANCO</v>
      </c>
      <c r="D265" s="30">
        <f>'Itens de Contrato'!E265</f>
        <v>8</v>
      </c>
      <c r="E265" s="32">
        <f>D265*('Itens de Contrato'!F265 + 'Itens de Contrato'!G265)</f>
        <v>8837.2767741205662</v>
      </c>
      <c r="F265" s="55">
        <f>'Itens de Contrato'!E265</f>
        <v>8</v>
      </c>
      <c r="G265" s="34"/>
      <c r="H265" s="50">
        <f t="shared" si="4"/>
        <v>0</v>
      </c>
      <c r="I265" s="45">
        <f>G265*('Itens de Contrato'!F265+'Itens de Contrato'!G265)</f>
        <v>0</v>
      </c>
    </row>
    <row r="266" spans="1:9" ht="26.4" customHeight="1" x14ac:dyDescent="0.25">
      <c r="A266" s="40" t="str">
        <f>'Itens de Contrato'!A266</f>
        <v>Instalações Hidráulicas - AF Prumadas e Distribuição</v>
      </c>
      <c r="B266" s="22" t="str">
        <f>'Itens de Contrato'!B266</f>
        <v>3.3.4</v>
      </c>
      <c r="C266" s="70" t="str">
        <f>VLOOKUP(B266,'Itens de Contrato'!B$6:J$873,2,0)</f>
        <v>LUVA SIMPLES FF CPVC SOLDÁVEL, P/TUBO Ф 42mm, FAB.TIGRE, AMANCO</v>
      </c>
      <c r="D266" s="30">
        <f>'Itens de Contrato'!E266</f>
        <v>42</v>
      </c>
      <c r="E266" s="32">
        <f>D266*('Itens de Contrato'!F266 + 'Itens de Contrato'!G266)</f>
        <v>1571.6101705884741</v>
      </c>
      <c r="F266" s="55">
        <f>'Itens de Contrato'!E266</f>
        <v>42</v>
      </c>
      <c r="G266" s="34"/>
      <c r="H266" s="50">
        <f t="shared" si="4"/>
        <v>0</v>
      </c>
      <c r="I266" s="45">
        <f>G266*('Itens de Contrato'!F266+'Itens de Contrato'!G266)</f>
        <v>0</v>
      </c>
    </row>
    <row r="267" spans="1:9" ht="26.4" customHeight="1" x14ac:dyDescent="0.25">
      <c r="A267" s="40" t="str">
        <f>'Itens de Contrato'!A267</f>
        <v>Instalações Hidráulicas - AF Prumadas e Distribuição</v>
      </c>
      <c r="B267" s="22" t="str">
        <f>'Itens de Contrato'!B267</f>
        <v>3.3.5</v>
      </c>
      <c r="C267" s="70" t="str">
        <f>VLOOKUP(B267,'Itens de Contrato'!B$6:J$873,2,0)</f>
        <v>LUVA SIMPLES FF CPVC SOLDÁVEL, P/TUBO Ф 54mm, FAB.TIGRE, AMANCO</v>
      </c>
      <c r="D267" s="30">
        <f>'Itens de Contrato'!E267</f>
        <v>59</v>
      </c>
      <c r="E267" s="32">
        <f>D267*('Itens de Contrato'!F267 + 'Itens de Contrato'!G267)</f>
        <v>4449.6805866067834</v>
      </c>
      <c r="F267" s="55">
        <f>'Itens de Contrato'!E267</f>
        <v>59</v>
      </c>
      <c r="G267" s="34"/>
      <c r="H267" s="50">
        <f t="shared" si="4"/>
        <v>0</v>
      </c>
      <c r="I267" s="45">
        <f>G267*('Itens de Contrato'!F267+'Itens de Contrato'!G267)</f>
        <v>0</v>
      </c>
    </row>
    <row r="268" spans="1:9" ht="26.4" customHeight="1" x14ac:dyDescent="0.25">
      <c r="A268" s="40" t="str">
        <f>'Itens de Contrato'!A268</f>
        <v>Instalações Hidráulicas - AF Prumadas e Distribuição</v>
      </c>
      <c r="B268" s="22" t="str">
        <f>'Itens de Contrato'!B268</f>
        <v>3.3.6</v>
      </c>
      <c r="C268" s="70" t="str">
        <f>VLOOKUP(B268,'Itens de Contrato'!B$6:J$873,2,0)</f>
        <v>LUVA SIMPLES FF CPVC SOLDÁVEL, P/TUBO Ф 73mm, FAB.TIGRE, AMANCO</v>
      </c>
      <c r="D268" s="30">
        <f>'Itens de Contrato'!E268</f>
        <v>7</v>
      </c>
      <c r="E268" s="32">
        <f>D268*('Itens de Contrato'!F268 + 'Itens de Contrato'!G268)</f>
        <v>2981.2633306397784</v>
      </c>
      <c r="F268" s="55">
        <f>'Itens de Contrato'!E268</f>
        <v>7</v>
      </c>
      <c r="G268" s="34"/>
      <c r="H268" s="50">
        <f t="shared" si="4"/>
        <v>0</v>
      </c>
      <c r="I268" s="45">
        <f>G268*('Itens de Contrato'!F268+'Itens de Contrato'!G268)</f>
        <v>0</v>
      </c>
    </row>
    <row r="269" spans="1:9" ht="26.4" customHeight="1" x14ac:dyDescent="0.25">
      <c r="A269" s="40" t="str">
        <f>'Itens de Contrato'!A269</f>
        <v>Instalações Hidráulicas - AF Prumadas e Distribuição</v>
      </c>
      <c r="B269" s="22" t="str">
        <f>'Itens de Contrato'!B269</f>
        <v>3.3.7</v>
      </c>
      <c r="C269" s="70" t="str">
        <f>VLOOKUP(B269,'Itens de Contrato'!B$6:J$873,2,0)</f>
        <v>JOELHO 90o DE TRANSIÇÃO CPVC SOLDÁVEL, P/TUBO Ф 22mm x 3/4", FAB.TIGRE, AMANCO</v>
      </c>
      <c r="D269" s="30">
        <f>'Itens de Contrato'!E269</f>
        <v>6</v>
      </c>
      <c r="E269" s="32">
        <f>D269*('Itens de Contrato'!F269 + 'Itens de Contrato'!G269)</f>
        <v>415.81335553719089</v>
      </c>
      <c r="F269" s="55">
        <f>'Itens de Contrato'!E269</f>
        <v>6</v>
      </c>
      <c r="G269" s="34"/>
      <c r="H269" s="50">
        <f t="shared" si="4"/>
        <v>0</v>
      </c>
      <c r="I269" s="45">
        <f>G269*('Itens de Contrato'!F269+'Itens de Contrato'!G269)</f>
        <v>0</v>
      </c>
    </row>
    <row r="270" spans="1:9" ht="26.4" customHeight="1" x14ac:dyDescent="0.25">
      <c r="A270" s="40" t="str">
        <f>'Itens de Contrato'!A270</f>
        <v>Instalações Hidráulicas - AF Prumadas e Distribuição</v>
      </c>
      <c r="B270" s="22" t="str">
        <f>'Itens de Contrato'!B270</f>
        <v>3.3.8</v>
      </c>
      <c r="C270" s="70" t="str">
        <f>VLOOKUP(B270,'Itens de Contrato'!B$6:J$873,2,0)</f>
        <v>JOELHO 90o FF CPVC SOLDÁVEL, P/TUBO Ф 42mm, FAB.TIGRE, AMANCO</v>
      </c>
      <c r="D270" s="30">
        <f>'Itens de Contrato'!E270</f>
        <v>13</v>
      </c>
      <c r="E270" s="32">
        <f>D270*('Itens de Contrato'!F270 + 'Itens de Contrato'!G270)</f>
        <v>877.31588018078685</v>
      </c>
      <c r="F270" s="55">
        <f>'Itens de Contrato'!E270</f>
        <v>13</v>
      </c>
      <c r="G270" s="34"/>
      <c r="H270" s="50">
        <f t="shared" si="4"/>
        <v>0</v>
      </c>
      <c r="I270" s="45">
        <f>G270*('Itens de Contrato'!F270+'Itens de Contrato'!G270)</f>
        <v>0</v>
      </c>
    </row>
    <row r="271" spans="1:9" ht="26.4" customHeight="1" x14ac:dyDescent="0.25">
      <c r="A271" s="40" t="str">
        <f>'Itens de Contrato'!A271</f>
        <v>Instalações Hidráulicas - AF Prumadas e Distribuição</v>
      </c>
      <c r="B271" s="22" t="str">
        <f>'Itens de Contrato'!B271</f>
        <v>3.3.9</v>
      </c>
      <c r="C271" s="70" t="str">
        <f>VLOOKUP(B271,'Itens de Contrato'!B$6:J$873,2,0)</f>
        <v>JOELHO 90o FF CPVC SOLDÁVEL, P/TUBO Ф 54mm, FAB.TIGRE, AMANCO</v>
      </c>
      <c r="D271" s="30">
        <f>'Itens de Contrato'!E271</f>
        <v>43</v>
      </c>
      <c r="E271" s="32">
        <f>D271*('Itens de Contrato'!F271 + 'Itens de Contrato'!G271)</f>
        <v>6476.6842347348611</v>
      </c>
      <c r="F271" s="55">
        <f>'Itens de Contrato'!E271</f>
        <v>43</v>
      </c>
      <c r="G271" s="34"/>
      <c r="H271" s="50">
        <f t="shared" si="4"/>
        <v>0</v>
      </c>
      <c r="I271" s="45">
        <f>G271*('Itens de Contrato'!F271+'Itens de Contrato'!G271)</f>
        <v>0</v>
      </c>
    </row>
    <row r="272" spans="1:9" ht="26.4" customHeight="1" x14ac:dyDescent="0.25">
      <c r="A272" s="40" t="str">
        <f>'Itens de Contrato'!A272</f>
        <v>Instalações Hidráulicas - AF Prumadas e Distribuição</v>
      </c>
      <c r="B272" s="22" t="str">
        <f>'Itens de Contrato'!B272</f>
        <v>3.3.10</v>
      </c>
      <c r="C272" s="70" t="str">
        <f>VLOOKUP(B272,'Itens de Contrato'!B$6:J$873,2,0)</f>
        <v>JOELHO 90o FF CPVC SOLDÁVEL, P/TUBO Ф 73mm, FAB.TIGRE, AMANCO</v>
      </c>
      <c r="D272" s="30">
        <f>'Itens de Contrato'!E272</f>
        <v>5</v>
      </c>
      <c r="E272" s="32">
        <f>D272*('Itens de Contrato'!F272 + 'Itens de Contrato'!G272)</f>
        <v>2035.0542753357479</v>
      </c>
      <c r="F272" s="55">
        <f>'Itens de Contrato'!E272</f>
        <v>5</v>
      </c>
      <c r="G272" s="34"/>
      <c r="H272" s="50">
        <f t="shared" si="4"/>
        <v>0</v>
      </c>
      <c r="I272" s="45">
        <f>G272*('Itens de Contrato'!F272+'Itens de Contrato'!G272)</f>
        <v>0</v>
      </c>
    </row>
    <row r="273" spans="1:9" ht="26.4" customHeight="1" x14ac:dyDescent="0.25">
      <c r="A273" s="40" t="str">
        <f>'Itens de Contrato'!A273</f>
        <v>Instalações Hidráulicas - AF Prumadas e Distribuição</v>
      </c>
      <c r="B273" s="22" t="str">
        <f>'Itens de Contrato'!B273</f>
        <v>3.3.11</v>
      </c>
      <c r="C273" s="70" t="str">
        <f>VLOOKUP(B273,'Itens de Contrato'!B$6:J$873,2,0)</f>
        <v>JOELHO 45o FF CPVC SOLDÁVEL, P/TUBO Ф 42mm, FAB.TIGRE, AMANCO</v>
      </c>
      <c r="D273" s="30">
        <f>'Itens de Contrato'!E273</f>
        <v>6</v>
      </c>
      <c r="E273" s="32">
        <f>D273*('Itens de Contrato'!F273 + 'Itens de Contrato'!G273)</f>
        <v>627.0733668181831</v>
      </c>
      <c r="F273" s="55">
        <f>'Itens de Contrato'!E273</f>
        <v>6</v>
      </c>
      <c r="G273" s="34"/>
      <c r="H273" s="50">
        <f t="shared" si="4"/>
        <v>0</v>
      </c>
      <c r="I273" s="45">
        <f>G273*('Itens de Contrato'!F273+'Itens de Contrato'!G273)</f>
        <v>0</v>
      </c>
    </row>
    <row r="274" spans="1:9" ht="26.4" customHeight="1" x14ac:dyDescent="0.25">
      <c r="A274" s="40" t="str">
        <f>'Itens de Contrato'!A274</f>
        <v>Instalações Hidráulicas - AF Prumadas e Distribuição</v>
      </c>
      <c r="B274" s="22" t="str">
        <f>'Itens de Contrato'!B274</f>
        <v>3.3.12</v>
      </c>
      <c r="C274" s="70" t="str">
        <f>VLOOKUP(B274,'Itens de Contrato'!B$6:J$873,2,0)</f>
        <v>JOELHO 45o FF CPVC SOLDÁVEL, P/TUBO Ф 73mm, FAB.TIGRE, AMANCO</v>
      </c>
      <c r="D274" s="30">
        <f>'Itens de Contrato'!E274</f>
        <v>6</v>
      </c>
      <c r="E274" s="32">
        <f>D274*('Itens de Contrato'!F274 + 'Itens de Contrato'!G274)</f>
        <v>2969.3768252272794</v>
      </c>
      <c r="F274" s="55">
        <f>'Itens de Contrato'!E274</f>
        <v>6</v>
      </c>
      <c r="G274" s="34"/>
      <c r="H274" s="50">
        <f t="shared" si="4"/>
        <v>0</v>
      </c>
      <c r="I274" s="45">
        <f>G274*('Itens de Contrato'!F274+'Itens de Contrato'!G274)</f>
        <v>0</v>
      </c>
    </row>
    <row r="275" spans="1:9" ht="26.4" customHeight="1" x14ac:dyDescent="0.25">
      <c r="A275" s="40" t="str">
        <f>'Itens de Contrato'!A275</f>
        <v>Instalações Hidráulicas - AF Prumadas e Distribuição</v>
      </c>
      <c r="B275" s="22" t="str">
        <f>'Itens de Contrato'!B275</f>
        <v>3.3.13</v>
      </c>
      <c r="C275" s="70" t="str">
        <f>VLOOKUP(B275,'Itens de Contrato'!B$6:J$873,2,0)</f>
        <v>TE 90o FFF CPVC SOLDÁVEL, P/TUBO Ф 42mm, FAB.TIGRE, AMANCO</v>
      </c>
      <c r="D275" s="30">
        <f>'Itens de Contrato'!E275</f>
        <v>1</v>
      </c>
      <c r="E275" s="32">
        <f>D275*('Itens de Contrato'!F275 + 'Itens de Contrato'!G275)</f>
        <v>111.09839837694511</v>
      </c>
      <c r="F275" s="55">
        <f>'Itens de Contrato'!E275</f>
        <v>1</v>
      </c>
      <c r="G275" s="34"/>
      <c r="H275" s="50">
        <f t="shared" si="4"/>
        <v>0</v>
      </c>
      <c r="I275" s="45">
        <f>G275*('Itens de Contrato'!F275+'Itens de Contrato'!G275)</f>
        <v>0</v>
      </c>
    </row>
    <row r="276" spans="1:9" ht="26.4" customHeight="1" x14ac:dyDescent="0.25">
      <c r="A276" s="40" t="str">
        <f>'Itens de Contrato'!A276</f>
        <v>Instalações Hidráulicas - AF Prumadas e Distribuição</v>
      </c>
      <c r="B276" s="22" t="str">
        <f>'Itens de Contrato'!B276</f>
        <v>3.3.14</v>
      </c>
      <c r="C276" s="70" t="str">
        <f>VLOOKUP(B276,'Itens de Contrato'!B$6:J$873,2,0)</f>
        <v>TE 90o FFF CPVC SOLDÁVEL, P/TUBO Ф 54mm, FAB.TIGRE, AMANCO</v>
      </c>
      <c r="D276" s="30">
        <f>'Itens de Contrato'!E276</f>
        <v>26</v>
      </c>
      <c r="E276" s="32">
        <f>D276*('Itens de Contrato'!F276 + 'Itens de Contrato'!G276)</f>
        <v>4701.4438926061503</v>
      </c>
      <c r="F276" s="55">
        <f>'Itens de Contrato'!E276</f>
        <v>26</v>
      </c>
      <c r="G276" s="34"/>
      <c r="H276" s="50">
        <f t="shared" si="4"/>
        <v>0</v>
      </c>
      <c r="I276" s="45">
        <f>G276*('Itens de Contrato'!F276+'Itens de Contrato'!G276)</f>
        <v>0</v>
      </c>
    </row>
    <row r="277" spans="1:9" ht="26.4" customHeight="1" x14ac:dyDescent="0.25">
      <c r="A277" s="40" t="str">
        <f>'Itens de Contrato'!A277</f>
        <v>Instalações Hidráulicas - AF Prumadas e Distribuição</v>
      </c>
      <c r="B277" s="22" t="str">
        <f>'Itens de Contrato'!B277</f>
        <v>3.3.15</v>
      </c>
      <c r="C277" s="70" t="str">
        <f>VLOOKUP(B277,'Itens de Contrato'!B$6:J$873,2,0)</f>
        <v>TE 90o FFF CPVC SOLDÁVEL, P/TUBO Ф 73mm, FAB.TIGRE, AMANCO</v>
      </c>
      <c r="D277" s="30">
        <f>'Itens de Contrato'!E277</f>
        <v>7</v>
      </c>
      <c r="E277" s="32">
        <f>D277*('Itens de Contrato'!F277 + 'Itens de Contrato'!G277)</f>
        <v>3276.7703134194426</v>
      </c>
      <c r="F277" s="55">
        <f>'Itens de Contrato'!E277</f>
        <v>7</v>
      </c>
      <c r="G277" s="34"/>
      <c r="H277" s="50">
        <f t="shared" si="4"/>
        <v>0</v>
      </c>
      <c r="I277" s="45">
        <f>G277*('Itens de Contrato'!F277+'Itens de Contrato'!G277)</f>
        <v>0</v>
      </c>
    </row>
    <row r="278" spans="1:9" ht="26.4" customHeight="1" x14ac:dyDescent="0.25">
      <c r="A278" s="40" t="str">
        <f>'Itens de Contrato'!A278</f>
        <v>Instalações Hidráulicas - AF Prumadas e Distribuição</v>
      </c>
      <c r="B278" s="22" t="str">
        <f>'Itens de Contrato'!B278</f>
        <v>3.3.16</v>
      </c>
      <c r="C278" s="70" t="str">
        <f>VLOOKUP(B278,'Itens de Contrato'!B$6:J$873,2,0)</f>
        <v>TE RED FFF CPVC SOLDÁVEL, P/TUBO Ф 42x22mm, FAB.TIGRE, AMANCO</v>
      </c>
      <c r="D278" s="30">
        <f>'Itens de Contrato'!E278</f>
        <v>3</v>
      </c>
      <c r="E278" s="32">
        <f>D278*('Itens de Contrato'!F278 + 'Itens de Contrato'!G278)</f>
        <v>334.49501786157094</v>
      </c>
      <c r="F278" s="55">
        <f>'Itens de Contrato'!E278</f>
        <v>3</v>
      </c>
      <c r="G278" s="34"/>
      <c r="H278" s="50">
        <f t="shared" si="4"/>
        <v>0</v>
      </c>
      <c r="I278" s="45">
        <f>G278*('Itens de Contrato'!F278+'Itens de Contrato'!G278)</f>
        <v>0</v>
      </c>
    </row>
    <row r="279" spans="1:9" ht="26.4" customHeight="1" x14ac:dyDescent="0.25">
      <c r="A279" s="40" t="str">
        <f>'Itens de Contrato'!A279</f>
        <v>Instalações Hidráulicas - AF Prumadas e Distribuição</v>
      </c>
      <c r="B279" s="22" t="str">
        <f>'Itens de Contrato'!B279</f>
        <v>3.3.17</v>
      </c>
      <c r="C279" s="70" t="str">
        <f>VLOOKUP(B279,'Itens de Contrato'!B$6:J$873,2,0)</f>
        <v>BUCHA REDUÇÃO MF CPVC SOLDÁVEL, P/TUBO Ф 42x28mm, FAB.TIGRE, AMANCO</v>
      </c>
      <c r="D279" s="30">
        <f>'Itens de Contrato'!E279</f>
        <v>1</v>
      </c>
      <c r="E279" s="32">
        <f>D279*('Itens de Contrato'!F279 + 'Itens de Contrato'!G279)</f>
        <v>108.42445023416001</v>
      </c>
      <c r="F279" s="55">
        <f>'Itens de Contrato'!E279</f>
        <v>1</v>
      </c>
      <c r="G279" s="34"/>
      <c r="H279" s="50">
        <f t="shared" si="4"/>
        <v>0</v>
      </c>
      <c r="I279" s="45">
        <f>G279*('Itens de Contrato'!F279+'Itens de Contrato'!G279)</f>
        <v>0</v>
      </c>
    </row>
    <row r="280" spans="1:9" ht="26.4" customHeight="1" x14ac:dyDescent="0.25">
      <c r="A280" s="40" t="str">
        <f>'Itens de Contrato'!A280</f>
        <v>Instalações Hidráulicas - AF Prumadas e Distribuição</v>
      </c>
      <c r="B280" s="22" t="str">
        <f>'Itens de Contrato'!B280</f>
        <v>3.3.18</v>
      </c>
      <c r="C280" s="70" t="str">
        <f>VLOOKUP(B280,'Itens de Contrato'!B$6:J$873,2,0)</f>
        <v>BUCHA REDUÇÃO MF CPVC SOLDÁVEL, P/TUBO Ф 42x35mm, FAB.TIGRE, AMANCO</v>
      </c>
      <c r="D280" s="30">
        <f>'Itens de Contrato'!E280</f>
        <v>1</v>
      </c>
      <c r="E280" s="32">
        <f>D280*('Itens de Contrato'!F280 + 'Itens de Contrato'!G280)</f>
        <v>118.34472854166692</v>
      </c>
      <c r="F280" s="55">
        <f>'Itens de Contrato'!E280</f>
        <v>1</v>
      </c>
      <c r="G280" s="34"/>
      <c r="H280" s="50">
        <f t="shared" si="4"/>
        <v>0</v>
      </c>
      <c r="I280" s="45">
        <f>G280*('Itens de Contrato'!F280+'Itens de Contrato'!G280)</f>
        <v>0</v>
      </c>
    </row>
    <row r="281" spans="1:9" ht="26.4" customHeight="1" x14ac:dyDescent="0.25">
      <c r="A281" s="40" t="str">
        <f>'Itens de Contrato'!A281</f>
        <v>Instalações Hidráulicas - AF Prumadas e Distribuição</v>
      </c>
      <c r="B281" s="22" t="str">
        <f>'Itens de Contrato'!B281</f>
        <v>3.3.19</v>
      </c>
      <c r="C281" s="70" t="str">
        <f>VLOOKUP(B281,'Itens de Contrato'!B$6:J$873,2,0)</f>
        <v>BUCHA REDUÇÃO MF CPVC SOLDÁVEL, P/TUBO Ф 54x28mm, FAB.TIGRE, AMANCO</v>
      </c>
      <c r="D281" s="30">
        <f>'Itens de Contrato'!E281</f>
        <v>1</v>
      </c>
      <c r="E281" s="32">
        <f>D281*('Itens de Contrato'!F281 + 'Itens de Contrato'!G281)</f>
        <v>197.63709388688051</v>
      </c>
      <c r="F281" s="55">
        <f>'Itens de Contrato'!E281</f>
        <v>1</v>
      </c>
      <c r="G281" s="34"/>
      <c r="H281" s="50">
        <f t="shared" si="4"/>
        <v>0</v>
      </c>
      <c r="I281" s="45">
        <f>G281*('Itens de Contrato'!F281+'Itens de Contrato'!G281)</f>
        <v>0</v>
      </c>
    </row>
    <row r="282" spans="1:9" ht="26.4" customHeight="1" x14ac:dyDescent="0.25">
      <c r="A282" s="40" t="str">
        <f>'Itens de Contrato'!A282</f>
        <v>Instalações Hidráulicas - AF Prumadas e Distribuição</v>
      </c>
      <c r="B282" s="22" t="str">
        <f>'Itens de Contrato'!B282</f>
        <v>3.3.20</v>
      </c>
      <c r="C282" s="70" t="str">
        <f>VLOOKUP(B282,'Itens de Contrato'!B$6:J$873,2,0)</f>
        <v>BUCHA REDUÇÃO MF CPVC SOLDÁVEL, P/TUBO Ф 54x35mm, FAB.TIGRE, AMANCO</v>
      </c>
      <c r="D282" s="30">
        <f>'Itens de Contrato'!E282</f>
        <v>27</v>
      </c>
      <c r="E282" s="32">
        <f>D282*('Itens de Contrato'!F282 + 'Itens de Contrato'!G282)</f>
        <v>3645.6928886749529</v>
      </c>
      <c r="F282" s="55">
        <f>'Itens de Contrato'!E282</f>
        <v>27</v>
      </c>
      <c r="G282" s="34"/>
      <c r="H282" s="50">
        <f t="shared" si="4"/>
        <v>0</v>
      </c>
      <c r="I282" s="45">
        <f>G282*('Itens de Contrato'!F282+'Itens de Contrato'!G282)</f>
        <v>0</v>
      </c>
    </row>
    <row r="283" spans="1:9" ht="26.4" customHeight="1" x14ac:dyDescent="0.25">
      <c r="A283" s="40" t="str">
        <f>'Itens de Contrato'!A283</f>
        <v>Instalações Hidráulicas - AF Prumadas e Distribuição</v>
      </c>
      <c r="B283" s="22" t="str">
        <f>'Itens de Contrato'!B283</f>
        <v>3.3.21</v>
      </c>
      <c r="C283" s="70" t="str">
        <f>VLOOKUP(B283,'Itens de Contrato'!B$6:J$873,2,0)</f>
        <v>BUCHA REDUÇÃO MF CPVC SOLDÁVEL, P/TUBO Ф 73x63mm, FAB.TIGRE, AMANCO</v>
      </c>
      <c r="D283" s="30">
        <f>'Itens de Contrato'!E283</f>
        <v>4</v>
      </c>
      <c r="E283" s="32">
        <f>D283*('Itens de Contrato'!F283 + 'Itens de Contrato'!G283)</f>
        <v>838.33337809917509</v>
      </c>
      <c r="F283" s="55">
        <f>'Itens de Contrato'!E283</f>
        <v>4</v>
      </c>
      <c r="G283" s="34"/>
      <c r="H283" s="50">
        <f t="shared" si="4"/>
        <v>0</v>
      </c>
      <c r="I283" s="45">
        <f>G283*('Itens de Contrato'!F283+'Itens de Contrato'!G283)</f>
        <v>0</v>
      </c>
    </row>
    <row r="284" spans="1:9" ht="26.4" customHeight="1" x14ac:dyDescent="0.25">
      <c r="A284" s="40" t="str">
        <f>'Itens de Contrato'!A284</f>
        <v>Instalações Hidráulicas - AF Prumadas e Distribuição</v>
      </c>
      <c r="B284" s="22" t="str">
        <f>'Itens de Contrato'!B284</f>
        <v>3.3.22</v>
      </c>
      <c r="C284" s="70" t="str">
        <f>VLOOKUP(B284,'Itens de Contrato'!B$6:J$873,2,0)</f>
        <v>CONECTOR DE TRANSIÇÃO CPVC SOLDÁVEL, ROSCA MACHO Ф 28mm x 1", FAB.TIGRE, AMANCO</v>
      </c>
      <c r="D284" s="30">
        <f>'Itens de Contrato'!E284</f>
        <v>2</v>
      </c>
      <c r="E284" s="32">
        <f>D284*('Itens de Contrato'!F284 + 'Itens de Contrato'!G284)</f>
        <v>261.00112504820993</v>
      </c>
      <c r="F284" s="55">
        <f>'Itens de Contrato'!E284</f>
        <v>2</v>
      </c>
      <c r="G284" s="34"/>
      <c r="H284" s="50">
        <f t="shared" si="4"/>
        <v>0</v>
      </c>
      <c r="I284" s="45">
        <f>G284*('Itens de Contrato'!F284+'Itens de Contrato'!G284)</f>
        <v>0</v>
      </c>
    </row>
    <row r="285" spans="1:9" ht="26.4" customHeight="1" x14ac:dyDescent="0.25">
      <c r="A285" s="40" t="str">
        <f>'Itens de Contrato'!A285</f>
        <v>Instalações Hidráulicas - AF Prumadas e Distribuição</v>
      </c>
      <c r="B285" s="22" t="str">
        <f>'Itens de Contrato'!B285</f>
        <v>3.3.23</v>
      </c>
      <c r="C285" s="70" t="str">
        <f>VLOOKUP(B285,'Itens de Contrato'!B$6:J$873,2,0)</f>
        <v>CONECTOR DE TRANSIÇÃO CPVC SOLDÁVEL, ROSCA MACHO Ф 54mm x 2", FAB.TIGRE, AMANCO</v>
      </c>
      <c r="D285" s="30">
        <f>'Itens de Contrato'!E285</f>
        <v>16</v>
      </c>
      <c r="E285" s="32">
        <f>D285*('Itens de Contrato'!F285 + 'Itens de Contrato'!G285)</f>
        <v>8926.5738100000199</v>
      </c>
      <c r="F285" s="55">
        <f>'Itens de Contrato'!E285</f>
        <v>16</v>
      </c>
      <c r="G285" s="34"/>
      <c r="H285" s="50">
        <f t="shared" si="4"/>
        <v>0</v>
      </c>
      <c r="I285" s="45">
        <f>G285*('Itens de Contrato'!F285+'Itens de Contrato'!G285)</f>
        <v>0</v>
      </c>
    </row>
    <row r="286" spans="1:9" ht="26.4" customHeight="1" x14ac:dyDescent="0.25">
      <c r="A286" s="40" t="str">
        <f>'Itens de Contrato'!A286</f>
        <v>Instalações Hidráulicas - AF Prumadas e Distribuição</v>
      </c>
      <c r="B286" s="22" t="str">
        <f>'Itens de Contrato'!B286</f>
        <v>3.3.24</v>
      </c>
      <c r="C286" s="70" t="str">
        <f>VLOOKUP(B286,'Itens de Contrato'!B$6:J$873,2,0)</f>
        <v>CONECTOR DE TRANSIÇÃO CPVC SOLDÁVEL, ROSCA MACHO Ф 73mm x 2.1/2", FAB.TIGRE, AMANCO</v>
      </c>
      <c r="D286" s="30">
        <f>'Itens de Contrato'!E286</f>
        <v>12</v>
      </c>
      <c r="E286" s="32">
        <f>D286*('Itens de Contrato'!F286 + 'Itens de Contrato'!G286)</f>
        <v>10402.040555454567</v>
      </c>
      <c r="F286" s="55">
        <f>'Itens de Contrato'!E286</f>
        <v>12</v>
      </c>
      <c r="G286" s="34"/>
      <c r="H286" s="50">
        <f t="shared" si="4"/>
        <v>0</v>
      </c>
      <c r="I286" s="45">
        <f>G286*('Itens de Contrato'!F286+'Itens de Contrato'!G286)</f>
        <v>0</v>
      </c>
    </row>
    <row r="287" spans="1:9" ht="26.4" customHeight="1" x14ac:dyDescent="0.25">
      <c r="A287" s="40" t="str">
        <f>'Itens de Contrato'!A287</f>
        <v>Instalações Hidráulicas - AF Prumadas e Distribuição</v>
      </c>
      <c r="B287" s="22" t="str">
        <f>'Itens de Contrato'!B287</f>
        <v>3.3.25</v>
      </c>
      <c r="C287" s="70" t="str">
        <f>VLOOKUP(B287,'Itens de Contrato'!B$6:J$873,2,0)</f>
        <v>LUVA DE TRANSIÇÃO CPVC SOLDÁVEL, ROSCA FÊMEA Ф 28mm x 1", FAB.TIGRE, AMANCO</v>
      </c>
      <c r="D287" s="30">
        <f>'Itens de Contrato'!E287</f>
        <v>1</v>
      </c>
      <c r="E287" s="32">
        <f>D287*('Itens de Contrato'!F287 + 'Itens de Contrato'!G287)</f>
        <v>85.78944902548227</v>
      </c>
      <c r="F287" s="55">
        <f>'Itens de Contrato'!E287</f>
        <v>1</v>
      </c>
      <c r="G287" s="34"/>
      <c r="H287" s="50">
        <f t="shared" si="4"/>
        <v>0</v>
      </c>
      <c r="I287" s="45">
        <f>G287*('Itens de Contrato'!F287+'Itens de Contrato'!G287)</f>
        <v>0</v>
      </c>
    </row>
    <row r="288" spans="1:9" ht="26.4" customHeight="1" x14ac:dyDescent="0.25">
      <c r="A288" s="40" t="str">
        <f>'Itens de Contrato'!A288</f>
        <v>Instalações Hidráulicas - AF Prumadas e Distribuição</v>
      </c>
      <c r="B288" s="22" t="str">
        <f>'Itens de Contrato'!B288</f>
        <v>3.3.26</v>
      </c>
      <c r="C288" s="70" t="str">
        <f>VLOOKUP(B288,'Itens de Contrato'!B$6:J$873,2,0)</f>
        <v>LUVA DE TRANSIÇÃO CPVC SOLDÁVEL, ROSCA FÊMEA Ф 35mm x 1.1/4", FAB.TIGRE, AMANCO</v>
      </c>
      <c r="D288" s="30">
        <f>'Itens de Contrato'!E288</f>
        <v>52</v>
      </c>
      <c r="E288" s="32">
        <f>D288*('Itens de Contrato'!F288 + 'Itens de Contrato'!G288)</f>
        <v>15083.294138760359</v>
      </c>
      <c r="F288" s="55">
        <f>'Itens de Contrato'!E288</f>
        <v>52</v>
      </c>
      <c r="G288" s="34"/>
      <c r="H288" s="50">
        <f t="shared" si="4"/>
        <v>0</v>
      </c>
      <c r="I288" s="45">
        <f>G288*('Itens de Contrato'!F288+'Itens de Contrato'!G288)</f>
        <v>0</v>
      </c>
    </row>
    <row r="289" spans="1:9" ht="26.4" customHeight="1" x14ac:dyDescent="0.25">
      <c r="A289" s="40" t="str">
        <f>'Itens de Contrato'!A289</f>
        <v>Instalações Hidráulicas - AF Prumadas e Distribuição</v>
      </c>
      <c r="B289" s="22" t="str">
        <f>'Itens de Contrato'!B289</f>
        <v>3.3.27</v>
      </c>
      <c r="C289" s="70" t="str">
        <f>VLOOKUP(B289,'Itens de Contrato'!B$6:J$873,2,0)</f>
        <v>UNIÃO FF CPVC SOLDÁVEL, P/TUBO Ф 54mm, FAB.TIGRE, AMANCO</v>
      </c>
      <c r="D289" s="30">
        <f>'Itens de Contrato'!E289</f>
        <v>22</v>
      </c>
      <c r="E289" s="32">
        <f>D289*('Itens de Contrato'!F289 + 'Itens de Contrato'!G289)</f>
        <v>7752.3481917424406</v>
      </c>
      <c r="F289" s="55">
        <f>'Itens de Contrato'!E289</f>
        <v>22</v>
      </c>
      <c r="G289" s="34"/>
      <c r="H289" s="50">
        <f t="shared" si="4"/>
        <v>0</v>
      </c>
      <c r="I289" s="45">
        <f>G289*('Itens de Contrato'!F289+'Itens de Contrato'!G289)</f>
        <v>0</v>
      </c>
    </row>
    <row r="290" spans="1:9" ht="26.4" customHeight="1" x14ac:dyDescent="0.25">
      <c r="A290" s="40" t="str">
        <f>'Itens de Contrato'!A290</f>
        <v>Instalações Hidráulicas - AF Prumadas e Distribuição</v>
      </c>
      <c r="B290" s="22" t="str">
        <f>'Itens de Contrato'!B290</f>
        <v>3.3.28</v>
      </c>
      <c r="C290" s="70" t="str">
        <f>VLOOKUP(B290,'Itens de Contrato'!B$6:J$873,2,0)</f>
        <v>UNIÃO FF CPVC SOLDÁVEL, P/TUBO Ф 73mm, FAB.TIGRE, AMANCO</v>
      </c>
      <c r="D290" s="30">
        <f>'Itens de Contrato'!E290</f>
        <v>6</v>
      </c>
      <c r="E290" s="32">
        <f>D290*('Itens de Contrato'!F290 + 'Itens de Contrato'!G290)</f>
        <v>2779.9134817768654</v>
      </c>
      <c r="F290" s="55">
        <f>'Itens de Contrato'!E290</f>
        <v>6</v>
      </c>
      <c r="G290" s="34"/>
      <c r="H290" s="50">
        <f t="shared" si="4"/>
        <v>0</v>
      </c>
      <c r="I290" s="45">
        <f>G290*('Itens de Contrato'!F290+'Itens de Contrato'!G290)</f>
        <v>0</v>
      </c>
    </row>
    <row r="291" spans="1:9" ht="26.4" customHeight="1" x14ac:dyDescent="0.25">
      <c r="A291" s="40" t="str">
        <f>'Itens de Contrato'!A291</f>
        <v>Instalações Hidráulicas - AF Prumadas e Distribuição</v>
      </c>
      <c r="B291" s="22" t="str">
        <f>'Itens de Contrato'!B291</f>
        <v>3.3.29</v>
      </c>
      <c r="C291" s="70" t="str">
        <f>VLOOKUP(B291,'Itens de Contrato'!B$6:J$873,2,0)</f>
        <v>TUBO PVC SOLDÁVEL, LINHA PREDIAL, NBR-5648, Ф 25mm x 6,0m, FAB. TIGRE, AMANCO</v>
      </c>
      <c r="D291" s="30">
        <f>'Itens de Contrato'!E291</f>
        <v>159.5</v>
      </c>
      <c r="E291" s="32">
        <f>D291*('Itens de Contrato'!F291 + 'Itens de Contrato'!G291)</f>
        <v>9045.7638580312687</v>
      </c>
      <c r="F291" s="55">
        <f>'Itens de Contrato'!E291</f>
        <v>159.5</v>
      </c>
      <c r="G291" s="34"/>
      <c r="H291" s="50">
        <f t="shared" si="4"/>
        <v>0</v>
      </c>
      <c r="I291" s="45">
        <f>G291*('Itens de Contrato'!F291+'Itens de Contrato'!G291)</f>
        <v>0</v>
      </c>
    </row>
    <row r="292" spans="1:9" ht="26.4" customHeight="1" x14ac:dyDescent="0.25">
      <c r="A292" s="40" t="str">
        <f>'Itens de Contrato'!A292</f>
        <v>Instalações Hidráulicas - AF Prumadas e Distribuição</v>
      </c>
      <c r="B292" s="22" t="str">
        <f>'Itens de Contrato'!B292</f>
        <v>3.3.30</v>
      </c>
      <c r="C292" s="70" t="str">
        <f>VLOOKUP(B292,'Itens de Contrato'!B$6:J$873,2,0)</f>
        <v xml:space="preserve">TUBO PVC SOLDÁVEL, LINHA PREDIAL, NBR-5648, Ф 32mm x 6,0m, FAB. TIGRE, AMANCO </v>
      </c>
      <c r="D292" s="30">
        <f>'Itens de Contrato'!E292</f>
        <v>31</v>
      </c>
      <c r="E292" s="32">
        <f>D292*('Itens de Contrato'!F292 + 'Itens de Contrato'!G292)</f>
        <v>5063.3592303763744</v>
      </c>
      <c r="F292" s="55">
        <f>'Itens de Contrato'!E292</f>
        <v>31</v>
      </c>
      <c r="G292" s="34"/>
      <c r="H292" s="50">
        <f t="shared" si="4"/>
        <v>0</v>
      </c>
      <c r="I292" s="45">
        <f>G292*('Itens de Contrato'!F292+'Itens de Contrato'!G292)</f>
        <v>0</v>
      </c>
    </row>
    <row r="293" spans="1:9" ht="26.4" customHeight="1" x14ac:dyDescent="0.25">
      <c r="A293" s="40" t="str">
        <f>'Itens de Contrato'!A293</f>
        <v>Instalações Hidráulicas - AF Prumadas e Distribuição</v>
      </c>
      <c r="B293" s="22" t="str">
        <f>'Itens de Contrato'!B293</f>
        <v>3.3.31</v>
      </c>
      <c r="C293" s="70" t="str">
        <f>VLOOKUP(B293,'Itens de Contrato'!B$6:J$873,2,0)</f>
        <v xml:space="preserve">TUBO PVC SOLDÁVEL, LINHA PREDIAL, NBR-5648, Ф 40mm x 6,0m, FAB. TIGRE, AMANCO </v>
      </c>
      <c r="D293" s="30">
        <f>'Itens de Contrato'!E293</f>
        <v>87</v>
      </c>
      <c r="E293" s="32">
        <f>D293*('Itens de Contrato'!F293 + 'Itens de Contrato'!G293)</f>
        <v>17718.343612801687</v>
      </c>
      <c r="F293" s="55">
        <f>'Itens de Contrato'!E293</f>
        <v>87</v>
      </c>
      <c r="G293" s="34"/>
      <c r="H293" s="50">
        <f t="shared" si="4"/>
        <v>0</v>
      </c>
      <c r="I293" s="45">
        <f>G293*('Itens de Contrato'!F293+'Itens de Contrato'!G293)</f>
        <v>0</v>
      </c>
    </row>
    <row r="294" spans="1:9" ht="26.4" customHeight="1" x14ac:dyDescent="0.25">
      <c r="A294" s="40" t="str">
        <f>'Itens de Contrato'!A294</f>
        <v>Instalações Hidráulicas - AF Prumadas e Distribuição</v>
      </c>
      <c r="B294" s="22" t="str">
        <f>'Itens de Contrato'!B294</f>
        <v>3.3.32</v>
      </c>
      <c r="C294" s="70" t="str">
        <f>VLOOKUP(B294,'Itens de Contrato'!B$6:J$873,2,0)</f>
        <v>LUVA SIMPLES PVC SOLDÁVEL, P/TUBO Ф 25mm, FAB.TIGRE, AMANCO</v>
      </c>
      <c r="D294" s="30">
        <f>'Itens de Contrato'!E294</f>
        <v>79.750000000000014</v>
      </c>
      <c r="E294" s="32">
        <f>D294*('Itens de Contrato'!F294 + 'Itens de Contrato'!G294)</f>
        <v>158.22843900473518</v>
      </c>
      <c r="F294" s="55">
        <f>'Itens de Contrato'!E294</f>
        <v>79.750000000000014</v>
      </c>
      <c r="G294" s="34"/>
      <c r="H294" s="50">
        <f t="shared" si="4"/>
        <v>0</v>
      </c>
      <c r="I294" s="45">
        <f>G294*('Itens de Contrato'!F294+'Itens de Contrato'!G294)</f>
        <v>0</v>
      </c>
    </row>
    <row r="295" spans="1:9" ht="26.4" customHeight="1" x14ac:dyDescent="0.25">
      <c r="A295" s="40" t="str">
        <f>'Itens de Contrato'!A295</f>
        <v>Instalações Hidráulicas - AF Prumadas e Distribuição</v>
      </c>
      <c r="B295" s="22" t="str">
        <f>'Itens de Contrato'!B295</f>
        <v>3.3.33</v>
      </c>
      <c r="C295" s="70" t="str">
        <f>VLOOKUP(B295,'Itens de Contrato'!B$6:J$873,2,0)</f>
        <v>LUVA SIMPLES PVC SOLDÁVEL, P/TUBO Ф 32mm, FAB.TIGRE, AMANCO</v>
      </c>
      <c r="D295" s="30">
        <f>'Itens de Contrato'!E295</f>
        <v>15.5</v>
      </c>
      <c r="E295" s="32">
        <f>D295*('Itens de Contrato'!F295 + 'Itens de Contrato'!G295)</f>
        <v>94.42428281990378</v>
      </c>
      <c r="F295" s="55">
        <f>'Itens de Contrato'!E295</f>
        <v>15.5</v>
      </c>
      <c r="G295" s="34"/>
      <c r="H295" s="50">
        <f t="shared" si="4"/>
        <v>0</v>
      </c>
      <c r="I295" s="45">
        <f>G295*('Itens de Contrato'!F295+'Itens de Contrato'!G295)</f>
        <v>0</v>
      </c>
    </row>
    <row r="296" spans="1:9" ht="26.4" customHeight="1" x14ac:dyDescent="0.25">
      <c r="A296" s="40" t="str">
        <f>'Itens de Contrato'!A296</f>
        <v>Instalações Hidráulicas - AF Prumadas e Distribuição</v>
      </c>
      <c r="B296" s="22" t="str">
        <f>'Itens de Contrato'!B296</f>
        <v>3.3.34</v>
      </c>
      <c r="C296" s="70" t="str">
        <f>VLOOKUP(B296,'Itens de Contrato'!B$6:J$873,2,0)</f>
        <v>LUVA SIMPLES PVC SOLDÁVEL, P/TUBO Ф 40mm, FAB.TIGRE, AMANCO</v>
      </c>
      <c r="D296" s="30">
        <f>'Itens de Contrato'!E296</f>
        <v>43.5</v>
      </c>
      <c r="E296" s="32">
        <f>D296*('Itens de Contrato'!F296 + 'Itens de Contrato'!G296)</f>
        <v>638.18128407799725</v>
      </c>
      <c r="F296" s="55">
        <f>'Itens de Contrato'!E296</f>
        <v>43.5</v>
      </c>
      <c r="G296" s="34"/>
      <c r="H296" s="50">
        <f t="shared" si="4"/>
        <v>0</v>
      </c>
      <c r="I296" s="45">
        <f>G296*('Itens de Contrato'!F296+'Itens de Contrato'!G296)</f>
        <v>0</v>
      </c>
    </row>
    <row r="297" spans="1:9" ht="26.4" customHeight="1" x14ac:dyDescent="0.25">
      <c r="A297" s="40" t="str">
        <f>'Itens de Contrato'!A297</f>
        <v>Instalações Hidráulicas - AF Prumadas e Distribuição</v>
      </c>
      <c r="B297" s="22" t="str">
        <f>'Itens de Contrato'!B297</f>
        <v>3.3.35</v>
      </c>
      <c r="C297" s="70" t="str">
        <f>VLOOKUP(B297,'Itens de Contrato'!B$6:J$873,2,0)</f>
        <v>JOELHO 90o PVC SOLDÁVEL, P/TUBO Ф 25mm, FAB.TIGRE, AMANCO</v>
      </c>
      <c r="D297" s="30">
        <f>'Itens de Contrato'!E297</f>
        <v>115</v>
      </c>
      <c r="E297" s="32">
        <f>D297*('Itens de Contrato'!F297 + 'Itens de Contrato'!G297)</f>
        <v>152.83935260585426</v>
      </c>
      <c r="F297" s="55">
        <f>'Itens de Contrato'!E297</f>
        <v>115</v>
      </c>
      <c r="G297" s="34"/>
      <c r="H297" s="50">
        <f t="shared" si="4"/>
        <v>0</v>
      </c>
      <c r="I297" s="45">
        <f>G297*('Itens de Contrato'!F297+'Itens de Contrato'!G297)</f>
        <v>0</v>
      </c>
    </row>
    <row r="298" spans="1:9" ht="26.4" customHeight="1" x14ac:dyDescent="0.25">
      <c r="A298" s="40" t="str">
        <f>'Itens de Contrato'!A298</f>
        <v>Instalações Hidráulicas - AF Prumadas e Distribuição</v>
      </c>
      <c r="B298" s="22" t="str">
        <f>'Itens de Contrato'!B298</f>
        <v>3.3.36</v>
      </c>
      <c r="C298" s="70" t="str">
        <f>VLOOKUP(B298,'Itens de Contrato'!B$6:J$873,2,0)</f>
        <v>JOELHO 90o PVC SOLDÁVEL, P/TUBO Ф 32mm, FAB.TIGRE, AMANCO</v>
      </c>
      <c r="D298" s="30">
        <f>'Itens de Contrato'!E298</f>
        <v>1</v>
      </c>
      <c r="E298" s="32">
        <f>D298*('Itens de Contrato'!F298 + 'Itens de Contrato'!G298)</f>
        <v>6.8743337004132385</v>
      </c>
      <c r="F298" s="55">
        <f>'Itens de Contrato'!E298</f>
        <v>1</v>
      </c>
      <c r="G298" s="34"/>
      <c r="H298" s="50">
        <f t="shared" si="4"/>
        <v>0</v>
      </c>
      <c r="I298" s="45">
        <f>G298*('Itens de Contrato'!F298+'Itens de Contrato'!G298)</f>
        <v>0</v>
      </c>
    </row>
    <row r="299" spans="1:9" ht="26.4" customHeight="1" x14ac:dyDescent="0.25">
      <c r="A299" s="40" t="str">
        <f>'Itens de Contrato'!A299</f>
        <v>Instalações Hidráulicas - AF Prumadas e Distribuição</v>
      </c>
      <c r="B299" s="22" t="str">
        <f>'Itens de Contrato'!B299</f>
        <v>3.3.37</v>
      </c>
      <c r="C299" s="70" t="str">
        <f>VLOOKUP(B299,'Itens de Contrato'!B$6:J$873,2,0)</f>
        <v>JOELHO 90o PVC SOLDÁVEL, P/TUBO Ф 40mm, FAB.TIGRE, AMANCO</v>
      </c>
      <c r="D299" s="30">
        <f>'Itens de Contrato'!E299</f>
        <v>156</v>
      </c>
      <c r="E299" s="32">
        <f>D299*('Itens de Contrato'!F299 + 'Itens de Contrato'!G299)</f>
        <v>3204.1101710950479</v>
      </c>
      <c r="F299" s="55">
        <f>'Itens de Contrato'!E299</f>
        <v>156</v>
      </c>
      <c r="G299" s="34"/>
      <c r="H299" s="50">
        <f t="shared" si="4"/>
        <v>0</v>
      </c>
      <c r="I299" s="45">
        <f>G299*('Itens de Contrato'!F299+'Itens de Contrato'!G299)</f>
        <v>0</v>
      </c>
    </row>
    <row r="300" spans="1:9" ht="26.4" customHeight="1" x14ac:dyDescent="0.25">
      <c r="A300" s="40" t="str">
        <f>'Itens de Contrato'!A300</f>
        <v>Instalações Hidráulicas - AF Prumadas e Distribuição</v>
      </c>
      <c r="B300" s="22" t="str">
        <f>'Itens de Contrato'!B300</f>
        <v>3.3.38</v>
      </c>
      <c r="C300" s="70" t="str">
        <f>VLOOKUP(B300,'Itens de Contrato'!B$6:J$873,2,0)</f>
        <v>JOELHO 45o PVC SOLDÁVEL, P/TUBO Ф 25mm, FAB.TIGRE, AMANCO</v>
      </c>
      <c r="D300" s="30">
        <f>'Itens de Contrato'!E300</f>
        <v>26</v>
      </c>
      <c r="E300" s="32">
        <f>D300*('Itens de Contrato'!F300 + 'Itens de Contrato'!G300)</f>
        <v>143.85800768181846</v>
      </c>
      <c r="F300" s="55">
        <f>'Itens de Contrato'!E300</f>
        <v>26</v>
      </c>
      <c r="G300" s="34"/>
      <c r="H300" s="50">
        <f t="shared" si="4"/>
        <v>0</v>
      </c>
      <c r="I300" s="45">
        <f>G300*('Itens de Contrato'!F300+'Itens de Contrato'!G300)</f>
        <v>0</v>
      </c>
    </row>
    <row r="301" spans="1:9" ht="26.4" customHeight="1" x14ac:dyDescent="0.25">
      <c r="A301" s="40" t="str">
        <f>'Itens de Contrato'!A301</f>
        <v>Instalações Hidráulicas - AF Prumadas e Distribuição</v>
      </c>
      <c r="B301" s="22" t="str">
        <f>'Itens de Contrato'!B301</f>
        <v>3.3.39</v>
      </c>
      <c r="C301" s="70" t="str">
        <f>VLOOKUP(B301,'Itens de Contrato'!B$6:J$873,2,0)</f>
        <v>TE 90o PVC SOLDÁVEL, P/TUBO Ф 25mm, FAB.TIGRE, AMANCO</v>
      </c>
      <c r="D301" s="30">
        <f>'Itens de Contrato'!E301</f>
        <v>1</v>
      </c>
      <c r="E301" s="32">
        <f>D301*('Itens de Contrato'!F301 + 'Itens de Contrato'!G301)</f>
        <v>3.7166113095730102</v>
      </c>
      <c r="F301" s="55">
        <f>'Itens de Contrato'!E301</f>
        <v>1</v>
      </c>
      <c r="G301" s="34"/>
      <c r="H301" s="50">
        <f t="shared" si="4"/>
        <v>0</v>
      </c>
      <c r="I301" s="45">
        <f>G301*('Itens de Contrato'!F301+'Itens de Contrato'!G301)</f>
        <v>0</v>
      </c>
    </row>
    <row r="302" spans="1:9" ht="26.4" customHeight="1" x14ac:dyDescent="0.25">
      <c r="A302" s="40" t="str">
        <f>'Itens de Contrato'!A302</f>
        <v>Instalações Hidráulicas - AF Prumadas e Distribuição</v>
      </c>
      <c r="B302" s="22" t="str">
        <f>'Itens de Contrato'!B302</f>
        <v>3.3.40</v>
      </c>
      <c r="C302" s="70" t="str">
        <f>VLOOKUP(B302,'Itens de Contrato'!B$6:J$873,2,0)</f>
        <v>TE 90o PVC SOLDÁVEL, P/TUBO Ф 32mm, FAB.TIGRE, AMANCO</v>
      </c>
      <c r="D302" s="30">
        <f>'Itens de Contrato'!E302</f>
        <v>3</v>
      </c>
      <c r="E302" s="32">
        <f>D302*('Itens de Contrato'!F302 + 'Itens de Contrato'!G302)</f>
        <v>33.281835110537259</v>
      </c>
      <c r="F302" s="55">
        <f>'Itens de Contrato'!E302</f>
        <v>3</v>
      </c>
      <c r="G302" s="34"/>
      <c r="H302" s="50">
        <f t="shared" si="4"/>
        <v>0</v>
      </c>
      <c r="I302" s="45">
        <f>G302*('Itens de Contrato'!F302+'Itens de Contrato'!G302)</f>
        <v>0</v>
      </c>
    </row>
    <row r="303" spans="1:9" ht="26.4" customHeight="1" x14ac:dyDescent="0.25">
      <c r="A303" s="40" t="str">
        <f>'Itens de Contrato'!A303</f>
        <v>Instalações Hidráulicas - AF Prumadas e Distribuição</v>
      </c>
      <c r="B303" s="22" t="str">
        <f>'Itens de Contrato'!B303</f>
        <v>3.3.41</v>
      </c>
      <c r="C303" s="70" t="str">
        <f>VLOOKUP(B303,'Itens de Contrato'!B$6:J$873,2,0)</f>
        <v>TE 90o PVC SOLDÁVEL, P/TUBO Ф 40mm, FAB.TIGRE, AMANCO</v>
      </c>
      <c r="D303" s="30">
        <f>'Itens de Contrato'!E303</f>
        <v>52</v>
      </c>
      <c r="E303" s="32">
        <f>D303*('Itens de Contrato'!F303 + 'Itens de Contrato'!G303)</f>
        <v>1675.4372005771386</v>
      </c>
      <c r="F303" s="55">
        <f>'Itens de Contrato'!E303</f>
        <v>52</v>
      </c>
      <c r="G303" s="34"/>
      <c r="H303" s="50">
        <f t="shared" si="4"/>
        <v>0</v>
      </c>
      <c r="I303" s="45">
        <f>G303*('Itens de Contrato'!F303+'Itens de Contrato'!G303)</f>
        <v>0</v>
      </c>
    </row>
    <row r="304" spans="1:9" ht="26.4" customHeight="1" x14ac:dyDescent="0.25">
      <c r="A304" s="40" t="str">
        <f>'Itens de Contrato'!A304</f>
        <v>Instalações Hidráulicas - AF Prumadas e Distribuição</v>
      </c>
      <c r="B304" s="22" t="str">
        <f>'Itens de Contrato'!B304</f>
        <v>3.3.42</v>
      </c>
      <c r="C304" s="70" t="str">
        <f>VLOOKUP(B304,'Itens de Contrato'!B$6:J$873,2,0)</f>
        <v>TE DE REDUÇÃO 90o PVC SOLDÁVEL, Ф 32x25mm, FAB.TIGRE, AMANCO</v>
      </c>
      <c r="D304" s="30">
        <f>'Itens de Contrato'!E304</f>
        <v>85</v>
      </c>
      <c r="E304" s="32">
        <f>D304*('Itens de Contrato'!F304 + 'Itens de Contrato'!G304)</f>
        <v>2116.3726130113682</v>
      </c>
      <c r="F304" s="55">
        <f>'Itens de Contrato'!E304</f>
        <v>85</v>
      </c>
      <c r="G304" s="34"/>
      <c r="H304" s="50">
        <f t="shared" si="4"/>
        <v>0</v>
      </c>
      <c r="I304" s="45">
        <f>G304*('Itens de Contrato'!F304+'Itens de Contrato'!G304)</f>
        <v>0</v>
      </c>
    </row>
    <row r="305" spans="1:9" ht="26.4" customHeight="1" x14ac:dyDescent="0.25">
      <c r="A305" s="40" t="str">
        <f>'Itens de Contrato'!A305</f>
        <v>Instalações Hidráulicas - AF Prumadas e Distribuição</v>
      </c>
      <c r="B305" s="22" t="str">
        <f>'Itens de Contrato'!B305</f>
        <v>3.3.43</v>
      </c>
      <c r="C305" s="70" t="str">
        <f>VLOOKUP(B305,'Itens de Contrato'!B$6:J$873,2,0)</f>
        <v>TE DE REDUÇÃO 90o PVC SOLDÁVEL, Ф 40x25mm, FAB.TIGRE, AMANCO</v>
      </c>
      <c r="D305" s="30">
        <f>'Itens de Contrato'!E305</f>
        <v>80</v>
      </c>
      <c r="E305" s="32">
        <f>D305*('Itens de Contrato'!F305 + 'Itens de Contrato'!G305)</f>
        <v>2358.5112370523475</v>
      </c>
      <c r="F305" s="55">
        <f>'Itens de Contrato'!E305</f>
        <v>80</v>
      </c>
      <c r="G305" s="34"/>
      <c r="H305" s="50">
        <f t="shared" si="4"/>
        <v>0</v>
      </c>
      <c r="I305" s="45">
        <f>G305*('Itens de Contrato'!F305+'Itens de Contrato'!G305)</f>
        <v>0</v>
      </c>
    </row>
    <row r="306" spans="1:9" ht="26.4" customHeight="1" x14ac:dyDescent="0.25">
      <c r="A306" s="40" t="str">
        <f>'Itens de Contrato'!A306</f>
        <v>Instalações Hidráulicas - AF Prumadas e Distribuição</v>
      </c>
      <c r="B306" s="22" t="str">
        <f>'Itens de Contrato'!B306</f>
        <v>3.3.44</v>
      </c>
      <c r="C306" s="70" t="str">
        <f>VLOOKUP(B306,'Itens de Contrato'!B$6:J$873,2,0)</f>
        <v>BUCHA DE REDUÇÃO PVC SOLDÁVEL CURTA, Ф 32x25mm, FAB.TIGRE, AMANCO</v>
      </c>
      <c r="D306" s="30">
        <f>'Itens de Contrato'!E306</f>
        <v>84</v>
      </c>
      <c r="E306" s="32">
        <f>D306*('Itens de Contrato'!F306 + 'Itens de Contrato'!G306)</f>
        <v>1244.0867330991759</v>
      </c>
      <c r="F306" s="55">
        <f>'Itens de Contrato'!E306</f>
        <v>84</v>
      </c>
      <c r="G306" s="34"/>
      <c r="H306" s="50">
        <f t="shared" si="4"/>
        <v>0</v>
      </c>
      <c r="I306" s="45">
        <f>G306*('Itens de Contrato'!F306+'Itens de Contrato'!G306)</f>
        <v>0</v>
      </c>
    </row>
    <row r="307" spans="1:9" ht="26.4" customHeight="1" x14ac:dyDescent="0.25">
      <c r="A307" s="40" t="str">
        <f>'Itens de Contrato'!A307</f>
        <v>Instalações Hidráulicas - AF Prumadas e Distribuição</v>
      </c>
      <c r="B307" s="22" t="str">
        <f>'Itens de Contrato'!B307</f>
        <v>3.3.45</v>
      </c>
      <c r="C307" s="70" t="str">
        <f>VLOOKUP(B307,'Itens de Contrato'!B$6:J$873,2,0)</f>
        <v>BUCHA DE REDUÇÃO PVC SOLDÁVEL CURTA, Ф 40x32mm, FAB.TIGRE, AMANCO</v>
      </c>
      <c r="D307" s="30">
        <f>'Itens de Contrato'!E307</f>
        <v>92</v>
      </c>
      <c r="E307" s="32">
        <f>D307*('Itens de Contrato'!F307 + 'Itens de Contrato'!G307)</f>
        <v>581.02091991460168</v>
      </c>
      <c r="F307" s="55">
        <f>'Itens de Contrato'!E307</f>
        <v>92</v>
      </c>
      <c r="G307" s="34"/>
      <c r="H307" s="50">
        <f t="shared" si="4"/>
        <v>0</v>
      </c>
      <c r="I307" s="45">
        <f>G307*('Itens de Contrato'!F307+'Itens de Contrato'!G307)</f>
        <v>0</v>
      </c>
    </row>
    <row r="308" spans="1:9" ht="26.4" customHeight="1" x14ac:dyDescent="0.25">
      <c r="A308" s="40" t="str">
        <f>'Itens de Contrato'!A308</f>
        <v>Instalações Hidráulicas - AF Prumadas e Distribuição</v>
      </c>
      <c r="B308" s="22" t="str">
        <f>'Itens de Contrato'!B308</f>
        <v>3.3.46</v>
      </c>
      <c r="C308" s="70" t="str">
        <f>VLOOKUP(B308,'Itens de Contrato'!B$6:J$873,2,0)</f>
        <v>ADAPTADOR PVC SOLDÁVEL CURTO P/REGISTRO, Ф 40x1.1/4", FAB.TIGRE, AMANCO</v>
      </c>
      <c r="D308" s="30">
        <f>'Itens de Contrato'!E308</f>
        <v>52</v>
      </c>
      <c r="E308" s="32">
        <f>D308*('Itens de Contrato'!F308 + 'Itens de Contrato'!G308)</f>
        <v>617.22350851443639</v>
      </c>
      <c r="F308" s="55">
        <f>'Itens de Contrato'!E308</f>
        <v>52</v>
      </c>
      <c r="G308" s="34"/>
      <c r="H308" s="50">
        <f t="shared" si="4"/>
        <v>0</v>
      </c>
      <c r="I308" s="45">
        <f>G308*('Itens de Contrato'!F308+'Itens de Contrato'!G308)</f>
        <v>0</v>
      </c>
    </row>
    <row r="309" spans="1:9" ht="26.4" customHeight="1" x14ac:dyDescent="0.25">
      <c r="A309" s="40" t="str">
        <f>'Itens de Contrato'!A309</f>
        <v>Instalações Hidráulicas - AF Prumadas e Distribuição</v>
      </c>
      <c r="B309" s="22" t="str">
        <f>'Itens de Contrato'!B309</f>
        <v>3.3.47</v>
      </c>
      <c r="C309" s="70" t="str">
        <f>VLOOKUP(B309,'Itens de Contrato'!B$6:J$873,2,0)</f>
        <v>ADAPTADOR PVC SOLDÁVEL CURTO P/REGISTRO, Ф 50x1.1/2", FAB.TIGRE, AMANCO</v>
      </c>
      <c r="D309" s="30">
        <f>'Itens de Contrato'!E309</f>
        <v>6</v>
      </c>
      <c r="E309" s="32">
        <f>D309*('Itens de Contrato'!F309 + 'Itens de Contrato'!G309)</f>
        <v>63.24387004380177</v>
      </c>
      <c r="F309" s="55">
        <f>'Itens de Contrato'!E309</f>
        <v>6</v>
      </c>
      <c r="G309" s="34"/>
      <c r="H309" s="50">
        <f t="shared" si="4"/>
        <v>0</v>
      </c>
      <c r="I309" s="45">
        <f>G309*('Itens de Contrato'!F309+'Itens de Contrato'!G309)</f>
        <v>0</v>
      </c>
    </row>
    <row r="310" spans="1:9" ht="26.4" customHeight="1" x14ac:dyDescent="0.25">
      <c r="A310" s="40" t="str">
        <f>'Itens de Contrato'!A310</f>
        <v>Instalações Hidráulicas - AF Prumadas e Distribuição</v>
      </c>
      <c r="B310" s="22" t="str">
        <f>'Itens de Contrato'!B310</f>
        <v>3.3.48</v>
      </c>
      <c r="C310" s="70" t="str">
        <f>VLOOKUP(B310,'Itens de Contrato'!B$6:J$873,2,0)</f>
        <v>ADAPTADOR PVC SOLDÁVEL CURTO P/REGISTRO, Ф 60x2", FAB.TIGRE, AMANCO</v>
      </c>
      <c r="D310" s="30">
        <f>'Itens de Contrato'!E310</f>
        <v>6</v>
      </c>
      <c r="E310" s="32">
        <f>D310*('Itens de Contrato'!F310 + 'Itens de Contrato'!G310)</f>
        <v>211.45450462471118</v>
      </c>
      <c r="F310" s="55">
        <f>'Itens de Contrato'!E310</f>
        <v>6</v>
      </c>
      <c r="G310" s="34"/>
      <c r="H310" s="50">
        <f t="shared" si="4"/>
        <v>0</v>
      </c>
      <c r="I310" s="45">
        <f>G310*('Itens de Contrato'!F310+'Itens de Contrato'!G310)</f>
        <v>0</v>
      </c>
    </row>
    <row r="311" spans="1:9" ht="26.4" customHeight="1" x14ac:dyDescent="0.25">
      <c r="A311" s="40" t="str">
        <f>'Itens de Contrato'!A311</f>
        <v>Instalações Hidráulicas - AF Prumadas e Distribuição</v>
      </c>
      <c r="B311" s="22" t="str">
        <f>'Itens de Contrato'!B311</f>
        <v>3.3.49</v>
      </c>
      <c r="C311" s="70" t="str">
        <f>VLOOKUP(B311,'Itens de Contrato'!B$6:J$873,2,0)</f>
        <v>ADAPTADOR PVC SOLDÁVEL CURTO P/REGISTRO, Ф 75x2.1/2", FAB.TIGRE, AMANCO</v>
      </c>
      <c r="D311" s="30">
        <f>'Itens de Contrato'!E311</f>
        <v>12</v>
      </c>
      <c r="E311" s="32">
        <f>D311*('Itens de Contrato'!F311 + 'Itens de Contrato'!G311)</f>
        <v>707.23145109851373</v>
      </c>
      <c r="F311" s="55">
        <f>'Itens de Contrato'!E311</f>
        <v>12</v>
      </c>
      <c r="G311" s="34"/>
      <c r="H311" s="50">
        <f t="shared" si="4"/>
        <v>0</v>
      </c>
      <c r="I311" s="45">
        <f>G311*('Itens de Contrato'!F311+'Itens de Contrato'!G311)</f>
        <v>0</v>
      </c>
    </row>
    <row r="312" spans="1:9" ht="26.4" customHeight="1" x14ac:dyDescent="0.25">
      <c r="A312" s="40" t="str">
        <f>'Itens de Contrato'!A312</f>
        <v>Instalações Hidráulicas - AF Prumadas e Distribuição</v>
      </c>
      <c r="B312" s="22" t="str">
        <f>'Itens de Contrato'!B312</f>
        <v>3.3.50</v>
      </c>
      <c r="C312" s="70" t="str">
        <f>VLOOKUP(B312,'Itens de Contrato'!B$6:J$873,2,0)</f>
        <v>ADAPTADOR PVC SOLDÁVEL COM ANEL P/CAIXA, Ф 50x1.1/2", FAB.TIGRE, AMANCO</v>
      </c>
      <c r="D312" s="30">
        <f>'Itens de Contrato'!E312</f>
        <v>6</v>
      </c>
      <c r="E312" s="32">
        <f>D312*('Itens de Contrato'!F312 + 'Itens de Contrato'!G312)</f>
        <v>714.65573149496004</v>
      </c>
      <c r="F312" s="55">
        <f>'Itens de Contrato'!E312</f>
        <v>6</v>
      </c>
      <c r="G312" s="34"/>
      <c r="H312" s="50">
        <f t="shared" si="4"/>
        <v>0</v>
      </c>
      <c r="I312" s="45">
        <f>G312*('Itens de Contrato'!F312+'Itens de Contrato'!G312)</f>
        <v>0</v>
      </c>
    </row>
    <row r="313" spans="1:9" ht="26.4" customHeight="1" x14ac:dyDescent="0.25">
      <c r="A313" s="40" t="str">
        <f>'Itens de Contrato'!A313</f>
        <v>Instalações Hidráulicas - AF Prumadas e Distribuição</v>
      </c>
      <c r="B313" s="22" t="str">
        <f>'Itens de Contrato'!B313</f>
        <v>3.3.51</v>
      </c>
      <c r="C313" s="70" t="str">
        <f>VLOOKUP(B313,'Itens de Contrato'!B$6:J$873,2,0)</f>
        <v>ADAPTADOR PVC SOLDÁVEL COM ANEL P/CAIXA, Ф 60x2", FAB.TIGRE, AMANCO</v>
      </c>
      <c r="D313" s="30">
        <f>'Itens de Contrato'!E313</f>
        <v>6</v>
      </c>
      <c r="E313" s="32">
        <f>D313*('Itens de Contrato'!F313 + 'Itens de Contrato'!G313)</f>
        <v>843.34325836669598</v>
      </c>
      <c r="F313" s="55">
        <f>'Itens de Contrato'!E313</f>
        <v>6</v>
      </c>
      <c r="G313" s="34"/>
      <c r="H313" s="50">
        <f t="shared" si="4"/>
        <v>0</v>
      </c>
      <c r="I313" s="45">
        <f>G313*('Itens de Contrato'!F313+'Itens de Contrato'!G313)</f>
        <v>0</v>
      </c>
    </row>
    <row r="314" spans="1:9" ht="26.4" customHeight="1" x14ac:dyDescent="0.25">
      <c r="A314" s="40" t="str">
        <f>'Itens de Contrato'!A314</f>
        <v>Instalações Hidráulicas - AF Prumadas e Distribuição</v>
      </c>
      <c r="B314" s="22" t="str">
        <f>'Itens de Contrato'!B314</f>
        <v>3.3.52</v>
      </c>
      <c r="C314" s="70" t="str">
        <f>VLOOKUP(B314,'Itens de Contrato'!B$6:J$873,2,0)</f>
        <v>ADAPTADOR PVC SOLDÁVEL COM FLANGES LIVRES P/CAIXA, Ф 75 x 2.1/2" x 250mm, FAB.TIGRE, AMANCO</v>
      </c>
      <c r="D314" s="30">
        <f>'Itens de Contrato'!E314</f>
        <v>6</v>
      </c>
      <c r="E314" s="32">
        <f>D314*('Itens de Contrato'!F314 + 'Itens de Contrato'!G314)</f>
        <v>3623.5987801618257</v>
      </c>
      <c r="F314" s="55">
        <f>'Itens de Contrato'!E314</f>
        <v>6</v>
      </c>
      <c r="G314" s="34"/>
      <c r="H314" s="50">
        <f t="shared" si="4"/>
        <v>0</v>
      </c>
      <c r="I314" s="45">
        <f>G314*('Itens de Contrato'!F314+'Itens de Contrato'!G314)</f>
        <v>0</v>
      </c>
    </row>
    <row r="315" spans="1:9" ht="26.4" customHeight="1" x14ac:dyDescent="0.25">
      <c r="A315" s="40" t="str">
        <f>'Itens de Contrato'!A315</f>
        <v>Instalações Hidráulicas - AF Prumadas e Distribuição</v>
      </c>
      <c r="B315" s="22" t="str">
        <f>'Itens de Contrato'!B315</f>
        <v>3.3.53</v>
      </c>
      <c r="C315" s="70" t="str">
        <f>VLOOKUP(B315,'Itens de Contrato'!B$6:J$873,2,0)</f>
        <v>LUVA PVC SOLDÁVEL E C/ROSCA Ф 50x1.1/2", FAB. TIGRE, AMANCO</v>
      </c>
      <c r="D315" s="30">
        <f>'Itens de Contrato'!E315</f>
        <v>6</v>
      </c>
      <c r="E315" s="32">
        <f>D315*('Itens de Contrato'!F315 + 'Itens de Contrato'!G315)</f>
        <v>257.36834707644681</v>
      </c>
      <c r="F315" s="55">
        <f>'Itens de Contrato'!E315</f>
        <v>6</v>
      </c>
      <c r="G315" s="34"/>
      <c r="H315" s="50">
        <f t="shared" si="4"/>
        <v>0</v>
      </c>
      <c r="I315" s="45">
        <f>G315*('Itens de Contrato'!F315+'Itens de Contrato'!G315)</f>
        <v>0</v>
      </c>
    </row>
    <row r="316" spans="1:9" ht="26.4" customHeight="1" x14ac:dyDescent="0.25">
      <c r="A316" s="40" t="str">
        <f>'Itens de Contrato'!A316</f>
        <v>Instalações Hidráulicas - AF Prumadas e Distribuição</v>
      </c>
      <c r="B316" s="22" t="str">
        <f>'Itens de Contrato'!B316</f>
        <v>3.3.54</v>
      </c>
      <c r="C316" s="70" t="str">
        <f>VLOOKUP(B316,'Itens de Contrato'!B$6:J$873,2,0)</f>
        <v>BUCHA DE REDUCAO FERRO GALVANIZADO Ф 1.1/4 x 3/4"</v>
      </c>
      <c r="D316" s="30">
        <f>'Itens de Contrato'!E316</f>
        <v>52</v>
      </c>
      <c r="E316" s="32">
        <f>D316*('Itens de Contrato'!F316 + 'Itens de Contrato'!G316)</f>
        <v>1431.3145208746587</v>
      </c>
      <c r="F316" s="55">
        <f>'Itens de Contrato'!E316</f>
        <v>52</v>
      </c>
      <c r="G316" s="34"/>
      <c r="H316" s="50">
        <f t="shared" si="4"/>
        <v>0</v>
      </c>
      <c r="I316" s="45">
        <f>G316*('Itens de Contrato'!F316+'Itens de Contrato'!G316)</f>
        <v>0</v>
      </c>
    </row>
    <row r="317" spans="1:9" ht="26.4" customHeight="1" x14ac:dyDescent="0.25">
      <c r="A317" s="40" t="str">
        <f>'Itens de Contrato'!A317</f>
        <v>Instalações Hidráulicas - AF Prumadas e Distribuição</v>
      </c>
      <c r="B317" s="22" t="str">
        <f>'Itens de Contrato'!B317</f>
        <v>3.3.55</v>
      </c>
      <c r="C317" s="70" t="str">
        <f>VLOOKUP(B317,'Itens de Contrato'!B$6:J$873,2,0)</f>
        <v>CAIXA COM HIDRÔMETRO 1.1/2" - SEM DETALHES</v>
      </c>
      <c r="D317" s="30">
        <f>'Itens de Contrato'!E317</f>
        <v>1</v>
      </c>
      <c r="E317" s="32">
        <f>D317*('Itens de Contrato'!F317 + 'Itens de Contrato'!G317)</f>
        <v>6986.1114841597937</v>
      </c>
      <c r="F317" s="55">
        <f>'Itens de Contrato'!E317</f>
        <v>1</v>
      </c>
      <c r="G317" s="34"/>
      <c r="H317" s="50">
        <f t="shared" si="4"/>
        <v>0</v>
      </c>
      <c r="I317" s="45">
        <f>G317*('Itens de Contrato'!F317+'Itens de Contrato'!G317)</f>
        <v>0</v>
      </c>
    </row>
    <row r="318" spans="1:9" ht="26.4" customHeight="1" x14ac:dyDescent="0.25">
      <c r="A318" s="40" t="str">
        <f>'Itens de Contrato'!A318</f>
        <v>Instalações Hidráulicas - AF Prumadas e Distribuição</v>
      </c>
      <c r="B318" s="22" t="str">
        <f>'Itens de Contrato'!B318</f>
        <v>3.3.56</v>
      </c>
      <c r="C318" s="70" t="str">
        <f>VLOOKUP(B318,'Itens de Contrato'!B$6:J$873,2,0)</f>
        <v>MEDIDOR DE VAZÃO (HIDRÔMETRO) MULTIJATO TM-II, VAZÃO NOMINAL 5,0m3/h, RELOJOARIA PLANA, ROSCA Ф 3/4", FAB. ITRON</v>
      </c>
      <c r="D318" s="30">
        <f>'Itens de Contrato'!E318</f>
        <v>26</v>
      </c>
      <c r="E318" s="32">
        <f>D318*('Itens de Contrato'!F318 + 'Itens de Contrato'!G318)</f>
        <v>14647.833043285118</v>
      </c>
      <c r="F318" s="55">
        <f>'Itens de Contrato'!E318</f>
        <v>26</v>
      </c>
      <c r="G318" s="34"/>
      <c r="H318" s="50">
        <f t="shared" si="4"/>
        <v>0</v>
      </c>
      <c r="I318" s="45">
        <f>G318*('Itens de Contrato'!F318+'Itens de Contrato'!G318)</f>
        <v>0</v>
      </c>
    </row>
    <row r="319" spans="1:9" ht="26.4" customHeight="1" x14ac:dyDescent="0.25">
      <c r="A319" s="40" t="str">
        <f>'Itens de Contrato'!A319</f>
        <v>Instalações Hidráulicas - AF Prumadas e Distribuição</v>
      </c>
      <c r="B319" s="22" t="str">
        <f>'Itens de Contrato'!B319</f>
        <v>3.3.57</v>
      </c>
      <c r="C319" s="70" t="str">
        <f>VLOOKUP(B319,'Itens de Contrato'!B$6:J$873,2,0)</f>
        <v>REGISTRO ESFERA LATÃO/INOX, SEM VOLANTE, ROSCA BSP Ф 3/4", COM PORCA E TUBETE (CHAVE DE CORTE), FAB. DOCOL, MIPEL, DECA</v>
      </c>
      <c r="D319" s="30">
        <f>'Itens de Contrato'!E319</f>
        <v>52</v>
      </c>
      <c r="E319" s="32">
        <f>D319*('Itens de Contrato'!F319 + 'Itens de Contrato'!G319)</f>
        <v>13513.934054958705</v>
      </c>
      <c r="F319" s="55">
        <f>'Itens de Contrato'!E319</f>
        <v>52</v>
      </c>
      <c r="G319" s="34"/>
      <c r="H319" s="50">
        <f t="shared" si="4"/>
        <v>0</v>
      </c>
      <c r="I319" s="45">
        <f>G319*('Itens de Contrato'!F319+'Itens de Contrato'!G319)</f>
        <v>0</v>
      </c>
    </row>
    <row r="320" spans="1:9" ht="26.4" customHeight="1" x14ac:dyDescent="0.25">
      <c r="A320" s="40" t="str">
        <f>'Itens de Contrato'!A320</f>
        <v>Instalações Hidráulicas - AF Prumadas e Distribuição</v>
      </c>
      <c r="B320" s="22" t="str">
        <f>'Itens de Contrato'!B320</f>
        <v>3.3.58</v>
      </c>
      <c r="C320" s="70" t="str">
        <f>VLOOKUP(B320,'Itens de Contrato'!B$6:J$873,2,0)</f>
        <v>VÁLVULA ESFERA LATÃO/INOX, MONOBLOCO, ROSCA BSP Ф 1.1/4", FAB. DOCOL, MIPEL, DECA</v>
      </c>
      <c r="D320" s="30">
        <f>'Itens de Contrato'!E320</f>
        <v>52</v>
      </c>
      <c r="E320" s="32">
        <f>D320*('Itens de Contrato'!F320 + 'Itens de Contrato'!G320)</f>
        <v>18527.167655991772</v>
      </c>
      <c r="F320" s="55">
        <f>'Itens de Contrato'!E320</f>
        <v>52</v>
      </c>
      <c r="G320" s="34"/>
      <c r="H320" s="50">
        <f t="shared" si="4"/>
        <v>0</v>
      </c>
      <c r="I320" s="45">
        <f>G320*('Itens de Contrato'!F320+'Itens de Contrato'!G320)</f>
        <v>0</v>
      </c>
    </row>
    <row r="321" spans="1:9" ht="26.4" customHeight="1" x14ac:dyDescent="0.25">
      <c r="A321" s="40" t="str">
        <f>'Itens de Contrato'!A321</f>
        <v>Instalações Hidráulicas - AF Prumadas e Distribuição</v>
      </c>
      <c r="B321" s="22" t="str">
        <f>'Itens de Contrato'!B321</f>
        <v>3.3.59</v>
      </c>
      <c r="C321" s="70" t="str">
        <f>VLOOKUP(B321,'Itens de Contrato'!B$6:J$873,2,0)</f>
        <v>VÁLVULA ESFERA LATÃO/INOX, MONOBLOCO, ROSCA BSP Ф 1.1/2", FAB. DOCOL, MIPEL, DECA</v>
      </c>
      <c r="D321" s="30">
        <f>'Itens de Contrato'!E321</f>
        <v>7</v>
      </c>
      <c r="E321" s="32">
        <f>D321*('Itens de Contrato'!F321 + 'Itens de Contrato'!G321)</f>
        <v>3071.0946084366456</v>
      </c>
      <c r="F321" s="55">
        <f>'Itens de Contrato'!E321</f>
        <v>7</v>
      </c>
      <c r="G321" s="34"/>
      <c r="H321" s="50">
        <f t="shared" si="4"/>
        <v>0</v>
      </c>
      <c r="I321" s="45">
        <f>G321*('Itens de Contrato'!F321+'Itens de Contrato'!G321)</f>
        <v>0</v>
      </c>
    </row>
    <row r="322" spans="1:9" ht="26.4" customHeight="1" x14ac:dyDescent="0.25">
      <c r="A322" s="40" t="str">
        <f>'Itens de Contrato'!A322</f>
        <v>Instalações Hidráulicas - AF Prumadas e Distribuição</v>
      </c>
      <c r="B322" s="22" t="str">
        <f>'Itens de Contrato'!B322</f>
        <v>3.3.60</v>
      </c>
      <c r="C322" s="70" t="str">
        <f>VLOOKUP(B322,'Itens de Contrato'!B$6:J$873,2,0)</f>
        <v>VÁLVULA ESFERA LATÃO/INOX, MONOBLOCO, ROSCA BSP Ф 2", FAB. DOCOL, MIPEL, DECA</v>
      </c>
      <c r="D322" s="30">
        <f>'Itens de Contrato'!E322</f>
        <v>10</v>
      </c>
      <c r="E322" s="32">
        <f>D322*('Itens de Contrato'!F322 + 'Itens de Contrato'!G322)</f>
        <v>6762.5559166666799</v>
      </c>
      <c r="F322" s="55">
        <f>'Itens de Contrato'!E322</f>
        <v>10</v>
      </c>
      <c r="G322" s="34"/>
      <c r="H322" s="50">
        <f t="shared" si="4"/>
        <v>0</v>
      </c>
      <c r="I322" s="45">
        <f>G322*('Itens de Contrato'!F322+'Itens de Contrato'!G322)</f>
        <v>0</v>
      </c>
    </row>
    <row r="323" spans="1:9" ht="26.4" customHeight="1" x14ac:dyDescent="0.25">
      <c r="A323" s="40" t="str">
        <f>'Itens de Contrato'!A323</f>
        <v>Instalações Hidráulicas - AF Prumadas e Distribuição</v>
      </c>
      <c r="B323" s="22" t="str">
        <f>'Itens de Contrato'!B323</f>
        <v>3.3.61</v>
      </c>
      <c r="C323" s="70" t="str">
        <f>VLOOKUP(B323,'Itens de Contrato'!B$6:J$873,2,0)</f>
        <v>VÁLVULA ESFERA LATÃO/INOX, MONOBLOCO, ROSCA BSP Ф 2.1/2", FAB. DOCOL, MIPEL, DECA</v>
      </c>
      <c r="D323" s="30">
        <f>'Itens de Contrato'!E323</f>
        <v>6</v>
      </c>
      <c r="E323" s="32">
        <f>D323*('Itens de Contrato'!F323 + 'Itens de Contrato'!G323)</f>
        <v>10244.433880371922</v>
      </c>
      <c r="F323" s="55">
        <f>'Itens de Contrato'!E323</f>
        <v>6</v>
      </c>
      <c r="G323" s="34"/>
      <c r="H323" s="50">
        <f t="shared" si="4"/>
        <v>0</v>
      </c>
      <c r="I323" s="45">
        <f>G323*('Itens de Contrato'!F323+'Itens de Contrato'!G323)</f>
        <v>0</v>
      </c>
    </row>
    <row r="324" spans="1:9" ht="26.4" customHeight="1" x14ac:dyDescent="0.25">
      <c r="A324" s="40" t="str">
        <f>'Itens de Contrato'!A324</f>
        <v>Instalações Hidráulicas - AF Prumadas e Distribuição</v>
      </c>
      <c r="B324" s="22" t="str">
        <f>'Itens de Contrato'!B324</f>
        <v>3.3.62</v>
      </c>
      <c r="C324" s="70" t="str">
        <f>VLOOKUP(B324,'Itens de Contrato'!B$6:J$873,2,0)</f>
        <v>VÁLVULA DE RETENÇÃO HORIZONTAL, NBR-15055, ROSCA BSP Ф 2", FAB. DOCOL, MIPEL, DECA</v>
      </c>
      <c r="D324" s="30">
        <f>'Itens de Contrato'!E324</f>
        <v>2</v>
      </c>
      <c r="E324" s="32">
        <f>D324*('Itens de Contrato'!F324 + 'Itens de Contrato'!G324)</f>
        <v>2419.9890181129526</v>
      </c>
      <c r="F324" s="55">
        <f>'Itens de Contrato'!E324</f>
        <v>2</v>
      </c>
      <c r="G324" s="34"/>
      <c r="H324" s="50">
        <f t="shared" si="4"/>
        <v>0</v>
      </c>
      <c r="I324" s="45">
        <f>G324*('Itens de Contrato'!F324+'Itens de Contrato'!G324)</f>
        <v>0</v>
      </c>
    </row>
    <row r="325" spans="1:9" ht="26.4" customHeight="1" x14ac:dyDescent="0.25">
      <c r="A325" s="40" t="str">
        <f>'Itens de Contrato'!A325</f>
        <v>Instalações Hidráulicas - AF Prumadas e Distribuição</v>
      </c>
      <c r="B325" s="22" t="str">
        <f>'Itens de Contrato'!B325</f>
        <v>3.3.63</v>
      </c>
      <c r="C325" s="70" t="str">
        <f>VLOOKUP(B325,'Itens de Contrato'!B$6:J$873,2,0)</f>
        <v>VENTOSA COMBINADA, TRÍPLICE FUNÇÃO, CORPO PLÁSTICO, ROSCA 1" (BSP), PN-16, MOD. C-30, FAB. BERMAD</v>
      </c>
      <c r="D325" s="30">
        <f>'Itens de Contrato'!E325</f>
        <v>1</v>
      </c>
      <c r="E325" s="32">
        <f>D325*('Itens de Contrato'!F325 + 'Itens de Contrato'!G325)</f>
        <v>653.2014237689408</v>
      </c>
      <c r="F325" s="55">
        <f>'Itens de Contrato'!E325</f>
        <v>1</v>
      </c>
      <c r="G325" s="34"/>
      <c r="H325" s="50">
        <f t="shared" si="4"/>
        <v>0</v>
      </c>
      <c r="I325" s="45">
        <f>G325*('Itens de Contrato'!F325+'Itens de Contrato'!G325)</f>
        <v>0</v>
      </c>
    </row>
    <row r="326" spans="1:9" ht="26.4" customHeight="1" x14ac:dyDescent="0.25">
      <c r="A326" s="40" t="str">
        <f>'Itens de Contrato'!A326</f>
        <v>Instalações Hidráulicas - AF Prumadas e Distribuição</v>
      </c>
      <c r="B326" s="22" t="str">
        <f>'Itens de Contrato'!B326</f>
        <v>3.3.64</v>
      </c>
      <c r="C326" s="70" t="str">
        <f>VLOOKUP(B326,'Itens de Contrato'!B$6:J$873,2,0)</f>
        <v>SISTEMA DE PRESSURIZAÇÃO AUTOMÁTICO POR INVERSOR DE FREQUENCIA, Q-8,45m³/h - Hman: 15,00mca, POT. 1,1kW/380V, MOD. HYDRO CMBE 10-24, FAB. GRUNDFOS ou TEXIUS</v>
      </c>
      <c r="D326" s="30">
        <f>'Itens de Contrato'!E326</f>
        <v>1</v>
      </c>
      <c r="E326" s="32">
        <f>D326*('Itens de Contrato'!F326 + 'Itens de Contrato'!G326)</f>
        <v>47246.513078453951</v>
      </c>
      <c r="F326" s="55">
        <f>'Itens de Contrato'!E326</f>
        <v>1</v>
      </c>
      <c r="G326" s="34"/>
      <c r="H326" s="50">
        <f t="shared" ref="H326:H389" si="5">G326/D326</f>
        <v>0</v>
      </c>
      <c r="I326" s="45">
        <f>G326*('Itens de Contrato'!F326+'Itens de Contrato'!G326)</f>
        <v>0</v>
      </c>
    </row>
    <row r="327" spans="1:9" ht="26.4" customHeight="1" x14ac:dyDescent="0.25">
      <c r="A327" s="40" t="str">
        <f>'Itens de Contrato'!A327</f>
        <v>Instalações Hidráulicas - AF Prumadas e Distribuição</v>
      </c>
      <c r="B327" s="22" t="str">
        <f>'Itens de Contrato'!B327</f>
        <v>3.3.65</v>
      </c>
      <c r="C327" s="70" t="str">
        <f>VLOOKUP(B327,'Itens de Contrato'!B$6:J$873,2,0)</f>
        <v xml:space="preserve">PERFILADO EM CHAPA DE AÇO PERFURADO, CH#16 MSG, Ref.: MAX.PPR-GE, NBR-10476, DIM.38x38mm, FAB. MAXTIL,CARMEHIL     </v>
      </c>
      <c r="D327" s="30">
        <f>'Itens de Contrato'!E327</f>
        <v>9</v>
      </c>
      <c r="E327" s="32">
        <f>D327*('Itens de Contrato'!F327 + 'Itens de Contrato'!G327)</f>
        <v>563.36003008264561</v>
      </c>
      <c r="F327" s="55">
        <f>'Itens de Contrato'!E327</f>
        <v>9</v>
      </c>
      <c r="G327" s="34"/>
      <c r="H327" s="50">
        <f t="shared" si="5"/>
        <v>0</v>
      </c>
      <c r="I327" s="45">
        <f>G327*('Itens de Contrato'!F327+'Itens de Contrato'!G327)</f>
        <v>0</v>
      </c>
    </row>
    <row r="328" spans="1:9" ht="26.4" customHeight="1" x14ac:dyDescent="0.25">
      <c r="A328" s="40" t="str">
        <f>'Itens de Contrato'!A328</f>
        <v>Instalações Hidráulicas - AF Prumadas e Distribuição</v>
      </c>
      <c r="B328" s="22" t="str">
        <f>'Itens de Contrato'!B328</f>
        <v>3.3.66</v>
      </c>
      <c r="C328" s="70" t="str">
        <f>VLOOKUP(B328,'Itens de Contrato'!B$6:J$873,2,0)</f>
        <v>CHUMBADOR ROSCA INTERNA Ф1/4" x 31mm, Ref. MAX.ARS14, FAB. MAXTIL,CARMEHIL</v>
      </c>
      <c r="D328" s="30">
        <f>'Itens de Contrato'!E328</f>
        <v>16</v>
      </c>
      <c r="E328" s="32">
        <f>D328*('Itens de Contrato'!F328 + 'Itens de Contrato'!G328)</f>
        <v>114.01333942148781</v>
      </c>
      <c r="F328" s="55">
        <f>'Itens de Contrato'!E328</f>
        <v>16</v>
      </c>
      <c r="G328" s="34"/>
      <c r="H328" s="50">
        <f t="shared" si="5"/>
        <v>0</v>
      </c>
      <c r="I328" s="45">
        <f>G328*('Itens de Contrato'!F328+'Itens de Contrato'!G328)</f>
        <v>0</v>
      </c>
    </row>
    <row r="329" spans="1:9" ht="26.4" customHeight="1" x14ac:dyDescent="0.25">
      <c r="A329" s="40" t="str">
        <f>'Itens de Contrato'!A329</f>
        <v>Instalações Hidráulicas - AF Prumadas e Distribuição</v>
      </c>
      <c r="B329" s="22" t="str">
        <f>'Itens de Contrato'!B329</f>
        <v>3.3.67</v>
      </c>
      <c r="C329" s="70" t="str">
        <f>VLOOKUP(B329,'Itens de Contrato'!B$6:J$873,2,0)</f>
        <v>ADESIVO CPVC BISNAGA 75g, FAB. AMANCO, TIGRE</v>
      </c>
      <c r="D329" s="30">
        <f>'Itens de Contrato'!E329</f>
        <v>25</v>
      </c>
      <c r="E329" s="32">
        <f>D329*('Itens de Contrato'!F329 + 'Itens de Contrato'!G329)</f>
        <v>1348.3195164428403</v>
      </c>
      <c r="F329" s="55">
        <f>'Itens de Contrato'!E329</f>
        <v>25</v>
      </c>
      <c r="G329" s="34"/>
      <c r="H329" s="50">
        <f t="shared" si="5"/>
        <v>0</v>
      </c>
      <c r="I329" s="45">
        <f>G329*('Itens de Contrato'!F329+'Itens de Contrato'!G329)</f>
        <v>0</v>
      </c>
    </row>
    <row r="330" spans="1:9" ht="26.4" customHeight="1" x14ac:dyDescent="0.25">
      <c r="A330" s="40" t="str">
        <f>'Itens de Contrato'!A330</f>
        <v>Instalações Hidráulicas - AF Prumadas e Distribuição</v>
      </c>
      <c r="B330" s="22" t="str">
        <f>'Itens de Contrato'!B330</f>
        <v>3.3.68</v>
      </c>
      <c r="C330" s="70" t="str">
        <f>VLOOKUP(B330,'Itens de Contrato'!B$6:J$873,2,0)</f>
        <v>TIRO (PINO / FINCA-PINO) 30x20mm Ф 1/4" FAB.WALSYWA, HILT</v>
      </c>
      <c r="D330" s="30">
        <f>'Itens de Contrato'!E330</f>
        <v>1060</v>
      </c>
      <c r="E330" s="32">
        <f>D330*('Itens de Contrato'!F330 + 'Itens de Contrato'!G330)</f>
        <v>4443.1669039256285</v>
      </c>
      <c r="F330" s="55">
        <f>'Itens de Contrato'!E330</f>
        <v>1060</v>
      </c>
      <c r="G330" s="34"/>
      <c r="H330" s="50">
        <f t="shared" si="5"/>
        <v>0</v>
      </c>
      <c r="I330" s="45">
        <f>G330*('Itens de Contrato'!F330+'Itens de Contrato'!G330)</f>
        <v>0</v>
      </c>
    </row>
    <row r="331" spans="1:9" ht="26.4" customHeight="1" x14ac:dyDescent="0.25">
      <c r="A331" s="40" t="str">
        <f>'Itens de Contrato'!A331</f>
        <v>Instalações Hidráulicas - AF Prumadas e Distribuição</v>
      </c>
      <c r="B331" s="22" t="str">
        <f>'Itens de Contrato'!B331</f>
        <v>3.3.69</v>
      </c>
      <c r="C331" s="70" t="str">
        <f>VLOOKUP(B331,'Itens de Contrato'!B$6:J$873,2,0)</f>
        <v>BARRA CHATA DE ALUMINIO NATURAL 1/2" x 1/8", FAB. ALCOA, CBA</v>
      </c>
      <c r="D331" s="30">
        <f>'Itens de Contrato'!E331</f>
        <v>585</v>
      </c>
      <c r="E331" s="32">
        <f>D331*('Itens de Contrato'!F331 + 'Itens de Contrato'!G331)</f>
        <v>7356.3753928202632</v>
      </c>
      <c r="F331" s="55">
        <f>'Itens de Contrato'!E331</f>
        <v>585</v>
      </c>
      <c r="G331" s="34"/>
      <c r="H331" s="50">
        <f t="shared" si="5"/>
        <v>0</v>
      </c>
      <c r="I331" s="45">
        <f>G331*('Itens de Contrato'!F331+'Itens de Contrato'!G331)</f>
        <v>0</v>
      </c>
    </row>
    <row r="332" spans="1:9" ht="26.4" customHeight="1" x14ac:dyDescent="0.25">
      <c r="A332" s="40" t="str">
        <f>'Itens de Contrato'!A332</f>
        <v>Instalações Hidráulicas - AF Prumadas e Distribuição</v>
      </c>
      <c r="B332" s="22" t="str">
        <f>'Itens de Contrato'!B332</f>
        <v>3.3.70</v>
      </c>
      <c r="C332" s="70" t="str">
        <f>VLOOKUP(B332,'Itens de Contrato'!B$6:J$873,2,0)</f>
        <v>REBITE DE REPUXO "POP" P/ALUMINIO 3.2 x 08 x 1/8", FAB. ALCOA, CBA</v>
      </c>
      <c r="D332" s="30">
        <f>'Itens de Contrato'!E332</f>
        <v>2120</v>
      </c>
      <c r="E332" s="32">
        <f>D332*('Itens de Contrato'!F332 + 'Itens de Contrato'!G332)</f>
        <v>296.21112692837528</v>
      </c>
      <c r="F332" s="55">
        <f>'Itens de Contrato'!E332</f>
        <v>2120</v>
      </c>
      <c r="G332" s="34"/>
      <c r="H332" s="50">
        <f t="shared" si="5"/>
        <v>0</v>
      </c>
      <c r="I332" s="45">
        <f>G332*('Itens de Contrato'!F332+'Itens de Contrato'!G332)</f>
        <v>0</v>
      </c>
    </row>
    <row r="333" spans="1:9" ht="26.4" customHeight="1" x14ac:dyDescent="0.25">
      <c r="A333" s="40" t="str">
        <f>'Itens de Contrato'!A333</f>
        <v>Instalações Hidráulicas - AF Prumadas e Distribuição</v>
      </c>
      <c r="B333" s="22" t="str">
        <f>'Itens de Contrato'!B333</f>
        <v>3.3.71</v>
      </c>
      <c r="C333" s="70" t="str">
        <f>VLOOKUP(B333,'Itens de Contrato'!B$6:J$873,2,0)</f>
        <v>PORCA SEXTAVADA Ref.AF.PS E ARRUELA LISA Ref.AF.AL Ф 1/4", FAB. MAXTIL,CARMEHIL</v>
      </c>
      <c r="D333" s="30">
        <f>'Itens de Contrato'!E333</f>
        <v>1060</v>
      </c>
      <c r="E333" s="32">
        <f>D333*('Itens de Contrato'!F333 + 'Itens de Contrato'!G333)</f>
        <v>414.69557769972545</v>
      </c>
      <c r="F333" s="55">
        <f>'Itens de Contrato'!E333</f>
        <v>1060</v>
      </c>
      <c r="G333" s="34"/>
      <c r="H333" s="50">
        <f t="shared" si="5"/>
        <v>0</v>
      </c>
      <c r="I333" s="45">
        <f>G333*('Itens de Contrato'!F333+'Itens de Contrato'!G333)</f>
        <v>0</v>
      </c>
    </row>
    <row r="334" spans="1:9" ht="26.4" customHeight="1" x14ac:dyDescent="0.25">
      <c r="A334" s="40" t="str">
        <f>'Itens de Contrato'!A334</f>
        <v>Instalações Hidráulicas - AF Prumadas e Distribuição</v>
      </c>
      <c r="B334" s="22" t="str">
        <f>'Itens de Contrato'!B334</f>
        <v>3.3.72</v>
      </c>
      <c r="C334" s="70" t="str">
        <f>VLOOKUP(B334,'Itens de Contrato'!B$6:J$873,2,0)</f>
        <v>TANQUE DE POLIETILENO COM TAMPA ROSCA 600mm, CAPACIDADE 10.000 Litros, FAB. FORTLEV, BAKOFTEC</v>
      </c>
      <c r="D334" s="30">
        <f>'Itens de Contrato'!E334</f>
        <v>6</v>
      </c>
      <c r="E334" s="32">
        <f>D334*('Itens de Contrato'!F334 + 'Itens de Contrato'!G334)</f>
        <v>176385.34275206647</v>
      </c>
      <c r="F334" s="55">
        <f>'Itens de Contrato'!E334</f>
        <v>6</v>
      </c>
      <c r="G334" s="34"/>
      <c r="H334" s="50">
        <f t="shared" si="5"/>
        <v>0</v>
      </c>
      <c r="I334" s="45">
        <f>G334*('Itens de Contrato'!F334+'Itens de Contrato'!G334)</f>
        <v>0</v>
      </c>
    </row>
    <row r="335" spans="1:9" ht="26.4" customHeight="1" x14ac:dyDescent="0.25">
      <c r="A335" s="40" t="str">
        <f>'Itens de Contrato'!A335</f>
        <v>Instalações Hidráulicas - AQ Prumadas e Distribuição</v>
      </c>
      <c r="B335" s="22" t="str">
        <f>'Itens de Contrato'!B335</f>
        <v>3.4.1</v>
      </c>
      <c r="C335" s="70" t="str">
        <f>VLOOKUP(B335,'Itens de Contrato'!B$6:J$873,2,0)</f>
        <v>TUBO CPVC SOLDÁVEL PN 20, LINHA PREDIAL, NBR-15884-2, Ф 22mm x 3,0m, FAB. TIGRE, AMANCO</v>
      </c>
      <c r="D335" s="30">
        <f>'Itens de Contrato'!E335</f>
        <v>91</v>
      </c>
      <c r="E335" s="32">
        <f>D335*('Itens de Contrato'!F335 + 'Itens de Contrato'!G335)</f>
        <v>14825.366902765179</v>
      </c>
      <c r="F335" s="55">
        <f>'Itens de Contrato'!E335</f>
        <v>91</v>
      </c>
      <c r="G335" s="34"/>
      <c r="H335" s="50">
        <f t="shared" si="5"/>
        <v>0</v>
      </c>
      <c r="I335" s="45">
        <f>G335*('Itens de Contrato'!F335+'Itens de Contrato'!G335)</f>
        <v>0</v>
      </c>
    </row>
    <row r="336" spans="1:9" ht="26.4" customHeight="1" x14ac:dyDescent="0.25">
      <c r="A336" s="40" t="str">
        <f>'Itens de Contrato'!A336</f>
        <v>Instalações Hidráulicas - AQ Prumadas e Distribuição</v>
      </c>
      <c r="B336" s="22" t="str">
        <f>'Itens de Contrato'!B336</f>
        <v>3.4.2</v>
      </c>
      <c r="C336" s="70" t="str">
        <f>VLOOKUP(B336,'Itens de Contrato'!B$6:J$873,2,0)</f>
        <v>TUBO CPVC SOLDÁVEL PN 20, LINHA PREDIAL, NBR-15884-2, Ф 28mm x 3,0m, FAB. TIGRE, AMANCO</v>
      </c>
      <c r="D336" s="30">
        <f>'Itens de Contrato'!E336</f>
        <v>234</v>
      </c>
      <c r="E336" s="32">
        <f>D336*('Itens de Contrato'!F336 + 'Itens de Contrato'!G336)</f>
        <v>64212.983428884421</v>
      </c>
      <c r="F336" s="55">
        <f>'Itens de Contrato'!E336</f>
        <v>234</v>
      </c>
      <c r="G336" s="34"/>
      <c r="H336" s="50">
        <f t="shared" si="5"/>
        <v>0</v>
      </c>
      <c r="I336" s="45">
        <f>G336*('Itens de Contrato'!F336+'Itens de Contrato'!G336)</f>
        <v>0</v>
      </c>
    </row>
    <row r="337" spans="1:9" ht="26.4" customHeight="1" x14ac:dyDescent="0.25">
      <c r="A337" s="40" t="str">
        <f>'Itens de Contrato'!A337</f>
        <v>Instalações Hidráulicas - AQ Prumadas e Distribuição</v>
      </c>
      <c r="B337" s="22" t="str">
        <f>'Itens de Contrato'!B337</f>
        <v>3.4.3</v>
      </c>
      <c r="C337" s="70" t="str">
        <f>VLOOKUP(B337,'Itens de Contrato'!B$6:J$873,2,0)</f>
        <v>TUBO CPVC SOLDÁVEL PN 20, LINHA PREDIAL, NBR-15884-2, Ф 35mm x 3,0m, FAB. TIGRE, AMANCO</v>
      </c>
      <c r="D337" s="30">
        <f>'Itens de Contrato'!E337</f>
        <v>91</v>
      </c>
      <c r="E337" s="32">
        <f>D337*('Itens de Contrato'!F337 + 'Itens de Contrato'!G337)</f>
        <v>29447.298239111635</v>
      </c>
      <c r="F337" s="55">
        <f>'Itens de Contrato'!E337</f>
        <v>91</v>
      </c>
      <c r="G337" s="34"/>
      <c r="H337" s="50">
        <f t="shared" si="5"/>
        <v>0</v>
      </c>
      <c r="I337" s="45">
        <f>G337*('Itens de Contrato'!F337+'Itens de Contrato'!G337)</f>
        <v>0</v>
      </c>
    </row>
    <row r="338" spans="1:9" ht="26.4" customHeight="1" x14ac:dyDescent="0.25">
      <c r="A338" s="40" t="str">
        <f>'Itens de Contrato'!A338</f>
        <v>Instalações Hidráulicas - AQ Prumadas e Distribuição</v>
      </c>
      <c r="B338" s="22" t="str">
        <f>'Itens de Contrato'!B338</f>
        <v>3.4.4</v>
      </c>
      <c r="C338" s="70" t="str">
        <f>VLOOKUP(B338,'Itens de Contrato'!B$6:J$873,2,0)</f>
        <v>LUVA SIMPLES FF CPVC SOLDÁVEL, P/TUBO Ф 22mm, FAB.TIGRE, AMANCO</v>
      </c>
      <c r="D338" s="30">
        <f>'Itens de Contrato'!E338</f>
        <v>91</v>
      </c>
      <c r="E338" s="32">
        <f>D338*('Itens de Contrato'!F338 + 'Itens de Contrato'!G338)</f>
        <v>628.27514566013417</v>
      </c>
      <c r="F338" s="55">
        <f>'Itens de Contrato'!E338</f>
        <v>91</v>
      </c>
      <c r="G338" s="34"/>
      <c r="H338" s="50">
        <f t="shared" si="5"/>
        <v>0</v>
      </c>
      <c r="I338" s="45">
        <f>G338*('Itens de Contrato'!F338+'Itens de Contrato'!G338)</f>
        <v>0</v>
      </c>
    </row>
    <row r="339" spans="1:9" ht="26.4" customHeight="1" x14ac:dyDescent="0.25">
      <c r="A339" s="40" t="str">
        <f>'Itens de Contrato'!A339</f>
        <v>Instalações Hidráulicas - AQ Prumadas e Distribuição</v>
      </c>
      <c r="B339" s="22" t="str">
        <f>'Itens de Contrato'!B339</f>
        <v>3.4.5</v>
      </c>
      <c r="C339" s="70" t="str">
        <f>VLOOKUP(B339,'Itens de Contrato'!B$6:J$873,2,0)</f>
        <v>LUVA SIMPLES FF CPVC SOLDÁVEL, P/TUBO Ф 28mm, FAB.TIGRE, AMANCO</v>
      </c>
      <c r="D339" s="30">
        <f>'Itens de Contrato'!E339</f>
        <v>234</v>
      </c>
      <c r="E339" s="32">
        <f>D339*('Itens de Contrato'!F339 + 'Itens de Contrato'!G339)</f>
        <v>3169.4665472451256</v>
      </c>
      <c r="F339" s="55">
        <f>'Itens de Contrato'!E339</f>
        <v>234</v>
      </c>
      <c r="G339" s="34"/>
      <c r="H339" s="50">
        <f t="shared" si="5"/>
        <v>0</v>
      </c>
      <c r="I339" s="45">
        <f>G339*('Itens de Contrato'!F339+'Itens de Contrato'!G339)</f>
        <v>0</v>
      </c>
    </row>
    <row r="340" spans="1:9" ht="26.4" customHeight="1" x14ac:dyDescent="0.25">
      <c r="A340" s="40" t="str">
        <f>'Itens de Contrato'!A340</f>
        <v>Instalações Hidráulicas - AQ Prumadas e Distribuição</v>
      </c>
      <c r="B340" s="22" t="str">
        <f>'Itens de Contrato'!B340</f>
        <v>3.4.6</v>
      </c>
      <c r="C340" s="70" t="str">
        <f>VLOOKUP(B340,'Itens de Contrato'!B$6:J$873,2,0)</f>
        <v>LUVA SIMPLES FF CPVC SOLDÁVEL, P/TUBO Ф 35mm, FAB.TIGRE, AMANCO</v>
      </c>
      <c r="D340" s="30">
        <f>'Itens de Contrato'!E340</f>
        <v>91</v>
      </c>
      <c r="E340" s="32">
        <f>D340*('Itens de Contrato'!F340 + 'Itens de Contrato'!G340)</f>
        <v>3870.3667370055587</v>
      </c>
      <c r="F340" s="55">
        <f>'Itens de Contrato'!E340</f>
        <v>91</v>
      </c>
      <c r="G340" s="34"/>
      <c r="H340" s="50">
        <f t="shared" si="5"/>
        <v>0</v>
      </c>
      <c r="I340" s="45">
        <f>G340*('Itens de Contrato'!F340+'Itens de Contrato'!G340)</f>
        <v>0</v>
      </c>
    </row>
    <row r="341" spans="1:9" ht="26.4" customHeight="1" x14ac:dyDescent="0.25">
      <c r="A341" s="40" t="str">
        <f>'Itens de Contrato'!A341</f>
        <v>Instalações Hidráulicas - AQ Prumadas e Distribuição</v>
      </c>
      <c r="B341" s="22" t="str">
        <f>'Itens de Contrato'!B341</f>
        <v>3.4.7</v>
      </c>
      <c r="C341" s="70" t="str">
        <f>VLOOKUP(B341,'Itens de Contrato'!B$6:J$873,2,0)</f>
        <v>JOELHO 90o FF CPVC SOLDÁVEL, P/TUBO Ф 28mm, FAB.TIGRE, AMANCO</v>
      </c>
      <c r="D341" s="30">
        <f>'Itens de Contrato'!E341</f>
        <v>52</v>
      </c>
      <c r="E341" s="32">
        <f>D341*('Itens de Contrato'!F341 + 'Itens de Contrato'!G341)</f>
        <v>1322.3311817217657</v>
      </c>
      <c r="F341" s="55">
        <f>'Itens de Contrato'!E341</f>
        <v>52</v>
      </c>
      <c r="G341" s="34"/>
      <c r="H341" s="50">
        <f t="shared" si="5"/>
        <v>0</v>
      </c>
      <c r="I341" s="45">
        <f>G341*('Itens de Contrato'!F341+'Itens de Contrato'!G341)</f>
        <v>0</v>
      </c>
    </row>
    <row r="342" spans="1:9" ht="26.4" customHeight="1" x14ac:dyDescent="0.25">
      <c r="A342" s="40" t="str">
        <f>'Itens de Contrato'!A342</f>
        <v>Instalações Hidráulicas - AQ Prumadas e Distribuição</v>
      </c>
      <c r="B342" s="22" t="str">
        <f>'Itens de Contrato'!B342</f>
        <v>3.4.8</v>
      </c>
      <c r="C342" s="70" t="str">
        <f>VLOOKUP(B342,'Itens de Contrato'!B$6:J$873,2,0)</f>
        <v>JOELHO 90o FF CPVC SOLDÁVEL, P/TUBO Ф 35mm, FAB.TIGRE, AMANCO</v>
      </c>
      <c r="D342" s="30">
        <f>'Itens de Contrato'!E342</f>
        <v>52</v>
      </c>
      <c r="E342" s="32">
        <f>D342*('Itens de Contrato'!F342 + 'Itens de Contrato'!G342)</f>
        <v>2249.4161201157076</v>
      </c>
      <c r="F342" s="55">
        <f>'Itens de Contrato'!E342</f>
        <v>52</v>
      </c>
      <c r="G342" s="34"/>
      <c r="H342" s="50">
        <f t="shared" si="5"/>
        <v>0</v>
      </c>
      <c r="I342" s="45">
        <f>G342*('Itens de Contrato'!F342+'Itens de Contrato'!G342)</f>
        <v>0</v>
      </c>
    </row>
    <row r="343" spans="1:9" ht="26.4" customHeight="1" x14ac:dyDescent="0.25">
      <c r="A343" s="40" t="str">
        <f>'Itens de Contrato'!A343</f>
        <v>Instalações Hidráulicas - AQ Prumadas e Distribuição</v>
      </c>
      <c r="B343" s="22" t="str">
        <f>'Itens de Contrato'!B343</f>
        <v>3.4.9</v>
      </c>
      <c r="C343" s="70" t="str">
        <f>VLOOKUP(B343,'Itens de Contrato'!B$6:J$873,2,0)</f>
        <v>JOELHO 45o FF CPVC SOLDÁVEL, P/TUBO Ф 22mm, FAB.TIGRE, AMANCO</v>
      </c>
      <c r="D343" s="30">
        <f>'Itens de Contrato'!E343</f>
        <v>26</v>
      </c>
      <c r="E343" s="32">
        <f>D343*('Itens de Contrato'!F343 + 'Itens de Contrato'!G343)</f>
        <v>592.1428093973841</v>
      </c>
      <c r="F343" s="55">
        <f>'Itens de Contrato'!E343</f>
        <v>26</v>
      </c>
      <c r="G343" s="34"/>
      <c r="H343" s="50">
        <f t="shared" si="5"/>
        <v>0</v>
      </c>
      <c r="I343" s="45">
        <f>G343*('Itens de Contrato'!F343+'Itens de Contrato'!G343)</f>
        <v>0</v>
      </c>
    </row>
    <row r="344" spans="1:9" ht="26.4" customHeight="1" x14ac:dyDescent="0.25">
      <c r="A344" s="40" t="str">
        <f>'Itens de Contrato'!A344</f>
        <v>Instalações Hidráulicas - AQ Prumadas e Distribuição</v>
      </c>
      <c r="B344" s="22" t="str">
        <f>'Itens de Contrato'!B344</f>
        <v>3.4.10</v>
      </c>
      <c r="C344" s="70" t="str">
        <f>VLOOKUP(B344,'Itens de Contrato'!B$6:J$873,2,0)</f>
        <v>TE RED FFF CPVC SOLDÁVEL, P/TUBO Ф 28x22mm, FAB.TIGRE, AMANCO</v>
      </c>
      <c r="D344" s="30">
        <f>'Itens de Contrato'!E344</f>
        <v>52</v>
      </c>
      <c r="E344" s="32">
        <f>D344*('Itens de Contrato'!F344 + 'Itens de Contrato'!G344)</f>
        <v>1918.1067690909124</v>
      </c>
      <c r="F344" s="55">
        <f>'Itens de Contrato'!E344</f>
        <v>52</v>
      </c>
      <c r="G344" s="34"/>
      <c r="H344" s="50">
        <f t="shared" si="5"/>
        <v>0</v>
      </c>
      <c r="I344" s="45">
        <f>G344*('Itens de Contrato'!F344+'Itens de Contrato'!G344)</f>
        <v>0</v>
      </c>
    </row>
    <row r="345" spans="1:9" ht="26.4" customHeight="1" x14ac:dyDescent="0.25">
      <c r="A345" s="40" t="str">
        <f>'Itens de Contrato'!A345</f>
        <v>Instalações Hidráulicas - AQ Prumadas e Distribuição</v>
      </c>
      <c r="B345" s="22" t="str">
        <f>'Itens de Contrato'!B345</f>
        <v>3.4.11</v>
      </c>
      <c r="C345" s="70" t="str">
        <f>VLOOKUP(B345,'Itens de Contrato'!B$6:J$873,2,0)</f>
        <v>TE RED FFF CPVC SOLDÁVEL, P/TUBO Ф 35x22mm, FAB.TIGRE, AMANCO</v>
      </c>
      <c r="D345" s="30">
        <f>'Itens de Contrato'!E345</f>
        <v>26</v>
      </c>
      <c r="E345" s="32">
        <f>D345*('Itens de Contrato'!F345 + 'Itens de Contrato'!G345)</f>
        <v>2356.9463480798945</v>
      </c>
      <c r="F345" s="55">
        <f>'Itens de Contrato'!E345</f>
        <v>26</v>
      </c>
      <c r="G345" s="34"/>
      <c r="H345" s="50">
        <f t="shared" si="5"/>
        <v>0</v>
      </c>
      <c r="I345" s="45">
        <f>G345*('Itens de Contrato'!F345+'Itens de Contrato'!G345)</f>
        <v>0</v>
      </c>
    </row>
    <row r="346" spans="1:9" ht="26.4" customHeight="1" x14ac:dyDescent="0.25">
      <c r="A346" s="40" t="str">
        <f>'Itens de Contrato'!A346</f>
        <v>Instalações Hidráulicas - AQ Prumadas e Distribuição</v>
      </c>
      <c r="B346" s="22" t="str">
        <f>'Itens de Contrato'!B346</f>
        <v>3.4.12</v>
      </c>
      <c r="C346" s="70" t="str">
        <f>VLOOKUP(B346,'Itens de Contrato'!B$6:J$873,2,0)</f>
        <v>BUCHA REDUÇÃO MF CPVC SOLDÁVEL, P/TUBO Ф 28x22mm, FAB.TIGRE, AMANCO</v>
      </c>
      <c r="D346" s="30">
        <f>'Itens de Contrato'!E346</f>
        <v>52</v>
      </c>
      <c r="E346" s="32">
        <f>D346*('Itens de Contrato'!F346 + 'Itens de Contrato'!G346)</f>
        <v>709.11826008815569</v>
      </c>
      <c r="F346" s="55">
        <f>'Itens de Contrato'!E346</f>
        <v>52</v>
      </c>
      <c r="G346" s="34"/>
      <c r="H346" s="50">
        <f t="shared" si="5"/>
        <v>0</v>
      </c>
      <c r="I346" s="45">
        <f>G346*('Itens de Contrato'!F346+'Itens de Contrato'!G346)</f>
        <v>0</v>
      </c>
    </row>
    <row r="347" spans="1:9" ht="26.4" customHeight="1" x14ac:dyDescent="0.25">
      <c r="A347" s="40" t="str">
        <f>'Itens de Contrato'!A347</f>
        <v>Instalações Hidráulicas - AQ Prumadas e Distribuição</v>
      </c>
      <c r="B347" s="22" t="str">
        <f>'Itens de Contrato'!B347</f>
        <v>3.4.13</v>
      </c>
      <c r="C347" s="70" t="str">
        <f>VLOOKUP(B347,'Itens de Contrato'!B$6:J$873,2,0)</f>
        <v>BUCHA REDUÇÃO MF CPVC SOLDÁVEL, P/TUBO Ф 35x28mm, FAB.TIGRE, AMANCO</v>
      </c>
      <c r="D347" s="30">
        <f>'Itens de Contrato'!E347</f>
        <v>26</v>
      </c>
      <c r="E347" s="32">
        <f>D347*('Itens de Contrato'!F347 + 'Itens de Contrato'!G347)</f>
        <v>1907.2084351756239</v>
      </c>
      <c r="F347" s="55">
        <f>'Itens de Contrato'!E347</f>
        <v>26</v>
      </c>
      <c r="G347" s="34"/>
      <c r="H347" s="50">
        <f t="shared" si="5"/>
        <v>0</v>
      </c>
      <c r="I347" s="45">
        <f>G347*('Itens de Contrato'!F347+'Itens de Contrato'!G347)</f>
        <v>0</v>
      </c>
    </row>
    <row r="348" spans="1:9" ht="26.4" customHeight="1" x14ac:dyDescent="0.25">
      <c r="A348" s="40" t="str">
        <f>'Itens de Contrato'!A348</f>
        <v>Instalações Hidráulicas - AQ Prumadas e Distribuição</v>
      </c>
      <c r="B348" s="22" t="str">
        <f>'Itens de Contrato'!B348</f>
        <v>3.4.14</v>
      </c>
      <c r="C348" s="70" t="str">
        <f>VLOOKUP(B348,'Itens de Contrato'!B$6:J$873,2,0)</f>
        <v>TIRO (PINO / FINCA-PINO) 30x20mm Ф 1/4" FAB.WALSYWA, HILT</v>
      </c>
      <c r="D348" s="30">
        <f>'Itens de Contrato'!E348</f>
        <v>975</v>
      </c>
      <c r="E348" s="32">
        <f>D348*('Itens de Contrato'!F348 + 'Itens de Contrato'!G348)</f>
        <v>4086.8752182334788</v>
      </c>
      <c r="F348" s="55">
        <f>'Itens de Contrato'!E348</f>
        <v>975</v>
      </c>
      <c r="G348" s="34"/>
      <c r="H348" s="50">
        <f t="shared" si="5"/>
        <v>0</v>
      </c>
      <c r="I348" s="45">
        <f>G348*('Itens de Contrato'!F348+'Itens de Contrato'!G348)</f>
        <v>0</v>
      </c>
    </row>
    <row r="349" spans="1:9" ht="26.4" customHeight="1" x14ac:dyDescent="0.25">
      <c r="A349" s="40" t="str">
        <f>'Itens de Contrato'!A349</f>
        <v>Instalações Hidráulicas - AQ Prumadas e Distribuição</v>
      </c>
      <c r="B349" s="22" t="str">
        <f>'Itens de Contrato'!B349</f>
        <v>3.4.15</v>
      </c>
      <c r="C349" s="70" t="str">
        <f>VLOOKUP(B349,'Itens de Contrato'!B$6:J$873,2,0)</f>
        <v>BARRA CHATA DE ALUMINIO NATURAL 1/2" x 1/8", FAB. ALCOA, CBA</v>
      </c>
      <c r="D349" s="30">
        <f>'Itens de Contrato'!E349</f>
        <v>546</v>
      </c>
      <c r="E349" s="32">
        <f>D349*('Itens de Contrato'!F349 + 'Itens de Contrato'!G349)</f>
        <v>6865.9503666322453</v>
      </c>
      <c r="F349" s="55">
        <f>'Itens de Contrato'!E349</f>
        <v>546</v>
      </c>
      <c r="G349" s="34"/>
      <c r="H349" s="50">
        <f t="shared" si="5"/>
        <v>0</v>
      </c>
      <c r="I349" s="45">
        <f>G349*('Itens de Contrato'!F349+'Itens de Contrato'!G349)</f>
        <v>0</v>
      </c>
    </row>
    <row r="350" spans="1:9" ht="26.4" customHeight="1" x14ac:dyDescent="0.25">
      <c r="A350" s="40" t="str">
        <f>'Itens de Contrato'!A350</f>
        <v>Instalações Hidráulicas - AQ Prumadas e Distribuição</v>
      </c>
      <c r="B350" s="22" t="str">
        <f>'Itens de Contrato'!B350</f>
        <v>3.4.16</v>
      </c>
      <c r="C350" s="70" t="str">
        <f>VLOOKUP(B350,'Itens de Contrato'!B$6:J$873,2,0)</f>
        <v>REBITE DE REPUXO "POP" P/ALUMINIO 3.2 x 08 x 1/8", FAB. ALCOA, CBA</v>
      </c>
      <c r="D350" s="30">
        <f>'Itens de Contrato'!E350</f>
        <v>1950</v>
      </c>
      <c r="E350" s="32">
        <f>D350*('Itens de Contrato'!F350 + 'Itens de Contrato'!G350)</f>
        <v>272.45834788223198</v>
      </c>
      <c r="F350" s="55">
        <f>'Itens de Contrato'!E350</f>
        <v>1950</v>
      </c>
      <c r="G350" s="34"/>
      <c r="H350" s="50">
        <f t="shared" si="5"/>
        <v>0</v>
      </c>
      <c r="I350" s="45">
        <f>G350*('Itens de Contrato'!F350+'Itens de Contrato'!G350)</f>
        <v>0</v>
      </c>
    </row>
    <row r="351" spans="1:9" ht="26.4" customHeight="1" x14ac:dyDescent="0.25">
      <c r="A351" s="40" t="str">
        <f>'Itens de Contrato'!A351</f>
        <v>Instalações Hidráulicas - AQ Prumadas e Distribuição</v>
      </c>
      <c r="B351" s="22" t="str">
        <f>'Itens de Contrato'!B351</f>
        <v>3.4.17</v>
      </c>
      <c r="C351" s="70" t="str">
        <f>VLOOKUP(B351,'Itens de Contrato'!B$6:J$873,2,0)</f>
        <v>PORCA SEXTAVADA Ref.AF.PS E ARRUELA LISA Ref.AF.AL Ф 1/4", FAB. MAXTIL,CARMEHIL</v>
      </c>
      <c r="D351" s="30">
        <f>'Itens de Contrato'!E351</f>
        <v>975</v>
      </c>
      <c r="E351" s="32">
        <f>D351*('Itens de Contrato'!F351 + 'Itens de Contrato'!G351)</f>
        <v>381.4416870351248</v>
      </c>
      <c r="F351" s="55">
        <f>'Itens de Contrato'!E351</f>
        <v>975</v>
      </c>
      <c r="G351" s="34"/>
      <c r="H351" s="50">
        <f t="shared" si="5"/>
        <v>0</v>
      </c>
      <c r="I351" s="45">
        <f>G351*('Itens de Contrato'!F351+'Itens de Contrato'!G351)</f>
        <v>0</v>
      </c>
    </row>
    <row r="352" spans="1:9" ht="26.4" customHeight="1" x14ac:dyDescent="0.25">
      <c r="A352" s="40" t="str">
        <f>'Itens de Contrato'!A352</f>
        <v>Instalações Hidráulicas - Estação redutora de pressão</v>
      </c>
      <c r="B352" s="22" t="str">
        <f>'Itens de Contrato'!B352</f>
        <v>3.5.1</v>
      </c>
      <c r="C352" s="70" t="str">
        <f>VLOOKUP(B352,'Itens de Contrato'!B$6:J$873,2,0)</f>
        <v>TUBO CPVC SOLDÁVEL PN 20, LINHA PREDIAL, NBR-15884-2, Ф 54mm x 3,0m, FAB. TIGRE, AMANCO</v>
      </c>
      <c r="D352" s="30">
        <f>'Itens de Contrato'!E352</f>
        <v>2</v>
      </c>
      <c r="E352" s="32">
        <f>D352*('Itens de Contrato'!F352 + 'Itens de Contrato'!G352)</f>
        <v>1495.5067136357661</v>
      </c>
      <c r="F352" s="55">
        <f>'Itens de Contrato'!E352</f>
        <v>2</v>
      </c>
      <c r="G352" s="34"/>
      <c r="H352" s="50">
        <f t="shared" si="5"/>
        <v>0</v>
      </c>
      <c r="I352" s="45">
        <f>G352*('Itens de Contrato'!F352+'Itens de Contrato'!G352)</f>
        <v>0</v>
      </c>
    </row>
    <row r="353" spans="1:9" ht="26.4" customHeight="1" x14ac:dyDescent="0.25">
      <c r="A353" s="40" t="str">
        <f>'Itens de Contrato'!A353</f>
        <v>Instalações Hidráulicas - Estação redutora de pressão</v>
      </c>
      <c r="B353" s="22" t="str">
        <f>'Itens de Contrato'!B353</f>
        <v>3.5.2</v>
      </c>
      <c r="C353" s="70" t="str">
        <f>VLOOKUP(B353,'Itens de Contrato'!B$6:J$873,2,0)</f>
        <v>JOELHO 90o FF CPVC SOLDÁVEL, P/TUBO Ф 28mm, FAB.TIGRE, AMANCO</v>
      </c>
      <c r="D353" s="30">
        <f>'Itens de Contrato'!E353</f>
        <v>6</v>
      </c>
      <c r="E353" s="32">
        <f>D353*('Itens de Contrato'!F353 + 'Itens de Contrato'!G353)</f>
        <v>152.57667481404988</v>
      </c>
      <c r="F353" s="55">
        <f>'Itens de Contrato'!E353</f>
        <v>6</v>
      </c>
      <c r="G353" s="34"/>
      <c r="H353" s="50">
        <f t="shared" si="5"/>
        <v>0</v>
      </c>
      <c r="I353" s="45">
        <f>G353*('Itens de Contrato'!F353+'Itens de Contrato'!G353)</f>
        <v>0</v>
      </c>
    </row>
    <row r="354" spans="1:9" ht="26.4" customHeight="1" x14ac:dyDescent="0.25">
      <c r="A354" s="40" t="str">
        <f>'Itens de Contrato'!A354</f>
        <v>Instalações Hidráulicas - Estação redutora de pressão</v>
      </c>
      <c r="B354" s="22" t="str">
        <f>'Itens de Contrato'!B354</f>
        <v>3.5.3</v>
      </c>
      <c r="C354" s="70" t="str">
        <f>VLOOKUP(B354,'Itens de Contrato'!B$6:J$873,2,0)</f>
        <v>JOELHO 90o FF CPVC SOLDÁVEL, P/TUBO Ф 42mm, FAB.TIGRE, AMANCO</v>
      </c>
      <c r="D354" s="30">
        <f>'Itens de Contrato'!E354</f>
        <v>1</v>
      </c>
      <c r="E354" s="32">
        <f>D354*('Itens de Contrato'!F354 + 'Itens de Contrato'!G354)</f>
        <v>67.485836936983603</v>
      </c>
      <c r="F354" s="55">
        <f>'Itens de Contrato'!E354</f>
        <v>1</v>
      </c>
      <c r="G354" s="34"/>
      <c r="H354" s="50">
        <f t="shared" si="5"/>
        <v>0</v>
      </c>
      <c r="I354" s="45">
        <f>G354*('Itens de Contrato'!F354+'Itens de Contrato'!G354)</f>
        <v>0</v>
      </c>
    </row>
    <row r="355" spans="1:9" ht="26.4" customHeight="1" x14ac:dyDescent="0.25">
      <c r="A355" s="40" t="str">
        <f>'Itens de Contrato'!A355</f>
        <v>Instalações Hidráulicas - Estação redutora de pressão</v>
      </c>
      <c r="B355" s="22" t="str">
        <f>'Itens de Contrato'!B355</f>
        <v>3.5.4</v>
      </c>
      <c r="C355" s="70" t="str">
        <f>VLOOKUP(B355,'Itens de Contrato'!B$6:J$873,2,0)</f>
        <v>JOELHO 90o FF CPVC SOLDÁVEL, P/TUBO Ф 54mm, FAB.TIGRE, AMANCO</v>
      </c>
      <c r="D355" s="30">
        <f>'Itens de Contrato'!E355</f>
        <v>11</v>
      </c>
      <c r="E355" s="32">
        <f>D355*('Itens de Contrato'!F355 + 'Itens de Contrato'!G355)</f>
        <v>1656.8261995833366</v>
      </c>
      <c r="F355" s="55">
        <f>'Itens de Contrato'!E355</f>
        <v>11</v>
      </c>
      <c r="G355" s="34"/>
      <c r="H355" s="50">
        <f t="shared" si="5"/>
        <v>0</v>
      </c>
      <c r="I355" s="45">
        <f>G355*('Itens de Contrato'!F355+'Itens de Contrato'!G355)</f>
        <v>0</v>
      </c>
    </row>
    <row r="356" spans="1:9" ht="26.4" customHeight="1" x14ac:dyDescent="0.25">
      <c r="A356" s="40" t="str">
        <f>'Itens de Contrato'!A356</f>
        <v>Instalações Hidráulicas - Estação redutora de pressão</v>
      </c>
      <c r="B356" s="22" t="str">
        <f>'Itens de Contrato'!B356</f>
        <v>3.5.5</v>
      </c>
      <c r="C356" s="70" t="str">
        <f>VLOOKUP(B356,'Itens de Contrato'!B$6:J$873,2,0)</f>
        <v>TE 90o FFF CPVC SOLDÁVEL, P/TUBO Ф 42mm, FAB.TIGRE, AMANCO</v>
      </c>
      <c r="D356" s="30">
        <f>'Itens de Contrato'!E356</f>
        <v>1</v>
      </c>
      <c r="E356" s="32">
        <f>D356*('Itens de Contrato'!F356 + 'Itens de Contrato'!G356)</f>
        <v>111.09839837694511</v>
      </c>
      <c r="F356" s="55">
        <f>'Itens de Contrato'!E356</f>
        <v>1</v>
      </c>
      <c r="G356" s="34"/>
      <c r="H356" s="50">
        <f t="shared" si="5"/>
        <v>0</v>
      </c>
      <c r="I356" s="45">
        <f>G356*('Itens de Contrato'!F356+'Itens de Contrato'!G356)</f>
        <v>0</v>
      </c>
    </row>
    <row r="357" spans="1:9" ht="26.4" customHeight="1" x14ac:dyDescent="0.25">
      <c r="A357" s="40" t="str">
        <f>'Itens de Contrato'!A357</f>
        <v>Instalações Hidráulicas - Estação redutora de pressão</v>
      </c>
      <c r="B357" s="22" t="str">
        <f>'Itens de Contrato'!B357</f>
        <v>3.5.6</v>
      </c>
      <c r="C357" s="70" t="str">
        <f>VLOOKUP(B357,'Itens de Contrato'!B$6:J$873,2,0)</f>
        <v>TE 90o FFF CPVC SOLDÁVEL, P/TUBO Ф 54mm, FAB.TIGRE, AMANCO</v>
      </c>
      <c r="D357" s="30">
        <f>'Itens de Contrato'!E357</f>
        <v>16</v>
      </c>
      <c r="E357" s="32">
        <f>D357*('Itens de Contrato'!F357 + 'Itens de Contrato'!G357)</f>
        <v>2893.196241603785</v>
      </c>
      <c r="F357" s="55">
        <f>'Itens de Contrato'!E357</f>
        <v>16</v>
      </c>
      <c r="G357" s="34"/>
      <c r="H357" s="50">
        <f t="shared" si="5"/>
        <v>0</v>
      </c>
      <c r="I357" s="45">
        <f>G357*('Itens de Contrato'!F357+'Itens de Contrato'!G357)</f>
        <v>0</v>
      </c>
    </row>
    <row r="358" spans="1:9" ht="26.4" customHeight="1" x14ac:dyDescent="0.25">
      <c r="A358" s="40" t="str">
        <f>'Itens de Contrato'!A358</f>
        <v>Instalações Hidráulicas - Estação redutora de pressão</v>
      </c>
      <c r="B358" s="22" t="str">
        <f>'Itens de Contrato'!B358</f>
        <v>3.5.7</v>
      </c>
      <c r="C358" s="70" t="str">
        <f>VLOOKUP(B358,'Itens de Contrato'!B$6:J$873,2,0)</f>
        <v>BUCHA REDUÇÃO MF CPVC SOLDÁVEL, P/TUBO Ф 35x28mm, FAB.TIGRE, AMANCO</v>
      </c>
      <c r="D358" s="30">
        <f>'Itens de Contrato'!E358</f>
        <v>2</v>
      </c>
      <c r="E358" s="32">
        <f>D358*('Itens de Contrato'!F358 + 'Itens de Contrato'!G358)</f>
        <v>146.70834116735568</v>
      </c>
      <c r="F358" s="55">
        <f>'Itens de Contrato'!E358</f>
        <v>2</v>
      </c>
      <c r="G358" s="34"/>
      <c r="H358" s="50">
        <f t="shared" si="5"/>
        <v>0</v>
      </c>
      <c r="I358" s="45">
        <f>G358*('Itens de Contrato'!F358+'Itens de Contrato'!G358)</f>
        <v>0</v>
      </c>
    </row>
    <row r="359" spans="1:9" ht="26.4" customHeight="1" x14ac:dyDescent="0.25">
      <c r="A359" s="40" t="str">
        <f>'Itens de Contrato'!A359</f>
        <v>Instalações Hidráulicas - Estação redutora de pressão</v>
      </c>
      <c r="B359" s="22" t="str">
        <f>'Itens de Contrato'!B359</f>
        <v>3.5.8</v>
      </c>
      <c r="C359" s="70" t="str">
        <f>VLOOKUP(B359,'Itens de Contrato'!B$6:J$873,2,0)</f>
        <v>BUCHA REDUÇÃO MF CPVC SOLDÁVEL, P/TUBO Ф 35x22mm, FAB.TIGRE, AMANCO</v>
      </c>
      <c r="D359" s="30">
        <f>'Itens de Contrato'!E359</f>
        <v>4</v>
      </c>
      <c r="E359" s="32">
        <f>D359*('Itens de Contrato'!F359 + 'Itens de Contrato'!G359)</f>
        <v>175.15578713085432</v>
      </c>
      <c r="F359" s="55">
        <f>'Itens de Contrato'!E359</f>
        <v>4</v>
      </c>
      <c r="G359" s="34"/>
      <c r="H359" s="50">
        <f t="shared" si="5"/>
        <v>0</v>
      </c>
      <c r="I359" s="45">
        <f>G359*('Itens de Contrato'!F359+'Itens de Contrato'!G359)</f>
        <v>0</v>
      </c>
    </row>
    <row r="360" spans="1:9" ht="26.4" customHeight="1" x14ac:dyDescent="0.25">
      <c r="A360" s="40" t="str">
        <f>'Itens de Contrato'!A360</f>
        <v>Instalações Hidráulicas - Estação redutora de pressão</v>
      </c>
      <c r="B360" s="22" t="str">
        <f>'Itens de Contrato'!B360</f>
        <v>3.5.9</v>
      </c>
      <c r="C360" s="70" t="str">
        <f>VLOOKUP(B360,'Itens de Contrato'!B$6:J$873,2,0)</f>
        <v>BUCHA REDUÇÃO MF CPVC SOLDÁVEL, P/TUBO Ф 42x28mm, FAB.TIGRE, AMANCO</v>
      </c>
      <c r="D360" s="30">
        <f>'Itens de Contrato'!E360</f>
        <v>1</v>
      </c>
      <c r="E360" s="32">
        <f>D360*('Itens de Contrato'!F360 + 'Itens de Contrato'!G360)</f>
        <v>108.45239468009666</v>
      </c>
      <c r="F360" s="55">
        <f>'Itens de Contrato'!E360</f>
        <v>1</v>
      </c>
      <c r="G360" s="34"/>
      <c r="H360" s="50">
        <f t="shared" si="5"/>
        <v>0</v>
      </c>
      <c r="I360" s="45">
        <f>G360*('Itens de Contrato'!F360+'Itens de Contrato'!G360)</f>
        <v>0</v>
      </c>
    </row>
    <row r="361" spans="1:9" ht="26.4" customHeight="1" x14ac:dyDescent="0.25">
      <c r="A361" s="40" t="str">
        <f>'Itens de Contrato'!A361</f>
        <v>Instalações Hidráulicas - Estação redutora de pressão</v>
      </c>
      <c r="B361" s="22" t="str">
        <f>'Itens de Contrato'!B361</f>
        <v>3.5.10</v>
      </c>
      <c r="C361" s="70" t="str">
        <f>VLOOKUP(B361,'Itens de Contrato'!B$6:J$873,2,0)</f>
        <v>BUCHA REDUÇÃO MF CPVC SOLDÁVEL, P/TUBO Ф 54x35mm, FAB.TIGRE, AMANCO</v>
      </c>
      <c r="D361" s="30">
        <f>'Itens de Contrato'!E361</f>
        <v>4</v>
      </c>
      <c r="E361" s="32">
        <f>D361*('Itens de Contrato'!F361 + 'Itens de Contrato'!G361)</f>
        <v>540.10265017406709</v>
      </c>
      <c r="F361" s="55">
        <f>'Itens de Contrato'!E361</f>
        <v>4</v>
      </c>
      <c r="G361" s="34"/>
      <c r="H361" s="50">
        <f t="shared" si="5"/>
        <v>0</v>
      </c>
      <c r="I361" s="45">
        <f>G361*('Itens de Contrato'!F361+'Itens de Contrato'!G361)</f>
        <v>0</v>
      </c>
    </row>
    <row r="362" spans="1:9" ht="26.4" customHeight="1" x14ac:dyDescent="0.25">
      <c r="A362" s="40" t="str">
        <f>'Itens de Contrato'!A362</f>
        <v>Instalações Hidráulicas - Estação redutora de pressão</v>
      </c>
      <c r="B362" s="22" t="str">
        <f>'Itens de Contrato'!B362</f>
        <v>3.5.11</v>
      </c>
      <c r="C362" s="70" t="str">
        <f>VLOOKUP(B362,'Itens de Contrato'!B$6:J$873,2,0)</f>
        <v>BUCHA REDUÇÃO MF CPVC SOLDÁVEL, P/TUBO Ф 54x42mm, FAB.TIGRE, AMANCO</v>
      </c>
      <c r="D362" s="30">
        <f>'Itens de Contrato'!E362</f>
        <v>1</v>
      </c>
      <c r="E362" s="32">
        <f>D362*('Itens de Contrato'!F362 + 'Itens de Contrato'!G362)</f>
        <v>106.565921023806</v>
      </c>
      <c r="F362" s="55">
        <f>'Itens de Contrato'!E362</f>
        <v>1</v>
      </c>
      <c r="G362" s="34"/>
      <c r="H362" s="50">
        <f t="shared" si="5"/>
        <v>0</v>
      </c>
      <c r="I362" s="45">
        <f>G362*('Itens de Contrato'!F362+'Itens de Contrato'!G362)</f>
        <v>0</v>
      </c>
    </row>
    <row r="363" spans="1:9" ht="26.4" customHeight="1" x14ac:dyDescent="0.25">
      <c r="A363" s="40" t="str">
        <f>'Itens de Contrato'!A363</f>
        <v>Instalações Hidráulicas - Estação redutora de pressão</v>
      </c>
      <c r="B363" s="22" t="str">
        <f>'Itens de Contrato'!B363</f>
        <v>3.5.12</v>
      </c>
      <c r="C363" s="70" t="str">
        <f>VLOOKUP(B363,'Itens de Contrato'!B$6:J$873,2,0)</f>
        <v>BUCHA REDUÇÃO MF CPVC SOLDÁVEL, P/TUBO Ф 54x35mm, FAB.TIGRE, AMANCO</v>
      </c>
      <c r="D363" s="30">
        <f>'Itens de Contrato'!E363</f>
        <v>2</v>
      </c>
      <c r="E363" s="32">
        <f>D363*('Itens de Contrato'!F363 + 'Itens de Contrato'!G363)</f>
        <v>270.05132508703355</v>
      </c>
      <c r="F363" s="55">
        <f>'Itens de Contrato'!E363</f>
        <v>2</v>
      </c>
      <c r="G363" s="34"/>
      <c r="H363" s="50">
        <f t="shared" si="5"/>
        <v>0</v>
      </c>
      <c r="I363" s="45">
        <f>G363*('Itens de Contrato'!F363+'Itens de Contrato'!G363)</f>
        <v>0</v>
      </c>
    </row>
    <row r="364" spans="1:9" ht="26.4" customHeight="1" x14ac:dyDescent="0.25">
      <c r="A364" s="40" t="str">
        <f>'Itens de Contrato'!A364</f>
        <v>Instalações Hidráulicas - Estação redutora de pressão</v>
      </c>
      <c r="B364" s="22" t="str">
        <f>'Itens de Contrato'!B364</f>
        <v>3.5.13</v>
      </c>
      <c r="C364" s="70" t="str">
        <f>VLOOKUP(B364,'Itens de Contrato'!B$6:J$873,2,0)</f>
        <v>CONECTOR DE TRANSIÇÃO CPVC SOLDÁVEL, ROSCA MACHO Ф 28mm x 1", FAB.TIGRE, AMANCO</v>
      </c>
      <c r="D364" s="30">
        <f>'Itens de Contrato'!E364</f>
        <v>8</v>
      </c>
      <c r="E364" s="32">
        <f>D364*('Itens de Contrato'!F364 + 'Itens de Contrato'!G364)</f>
        <v>1044.0045001928397</v>
      </c>
      <c r="F364" s="55">
        <f>'Itens de Contrato'!E364</f>
        <v>8</v>
      </c>
      <c r="G364" s="34"/>
      <c r="H364" s="50">
        <f t="shared" si="5"/>
        <v>0</v>
      </c>
      <c r="I364" s="45">
        <f>G364*('Itens de Contrato'!F364+'Itens de Contrato'!G364)</f>
        <v>0</v>
      </c>
    </row>
    <row r="365" spans="1:9" ht="26.4" customHeight="1" x14ac:dyDescent="0.25">
      <c r="A365" s="40" t="str">
        <f>'Itens de Contrato'!A365</f>
        <v>Instalações Hidráulicas - Estação redutora de pressão</v>
      </c>
      <c r="B365" s="22" t="str">
        <f>'Itens de Contrato'!B365</f>
        <v>3.5.14</v>
      </c>
      <c r="C365" s="70" t="str">
        <f>VLOOKUP(B365,'Itens de Contrato'!B$6:J$873,2,0)</f>
        <v>CONECTOR DE TRANSIÇÃO CPVC SOLDÁVEL, ROSCA MACHO Ф 42mm x 1.1/2", FAB.TIGRE, AMANCO</v>
      </c>
      <c r="D365" s="30">
        <f>'Itens de Contrato'!E365</f>
        <v>2</v>
      </c>
      <c r="E365" s="32">
        <f>D365*('Itens de Contrato'!F365 + 'Itens de Contrato'!G365)</f>
        <v>1122.2489488154295</v>
      </c>
      <c r="F365" s="55">
        <f>'Itens de Contrato'!E365</f>
        <v>2</v>
      </c>
      <c r="G365" s="34"/>
      <c r="H365" s="50">
        <f t="shared" si="5"/>
        <v>0</v>
      </c>
      <c r="I365" s="45">
        <f>G365*('Itens de Contrato'!F365+'Itens de Contrato'!G365)</f>
        <v>0</v>
      </c>
    </row>
    <row r="366" spans="1:9" ht="26.4" customHeight="1" x14ac:dyDescent="0.25">
      <c r="A366" s="40" t="str">
        <f>'Itens de Contrato'!A366</f>
        <v>Instalações Hidráulicas - Estação redutora de pressão</v>
      </c>
      <c r="B366" s="22" t="str">
        <f>'Itens de Contrato'!B366</f>
        <v>3.5.15</v>
      </c>
      <c r="C366" s="70" t="str">
        <f>VLOOKUP(B366,'Itens de Contrato'!B$6:J$873,2,0)</f>
        <v>CONECTOR DE TRANSIÇÃO CPVC SOLDÁVEL, ROSCA MACHO Ф 54mm x 2", FAB.TIGRE, AMANCO</v>
      </c>
      <c r="D366" s="30">
        <f>'Itens de Contrato'!E366</f>
        <v>16</v>
      </c>
      <c r="E366" s="32">
        <f>D366*('Itens de Contrato'!F366 + 'Itens de Contrato'!G366)</f>
        <v>8926.5738100000199</v>
      </c>
      <c r="F366" s="55">
        <f>'Itens de Contrato'!E366</f>
        <v>16</v>
      </c>
      <c r="G366" s="34"/>
      <c r="H366" s="50">
        <f t="shared" si="5"/>
        <v>0</v>
      </c>
      <c r="I366" s="45">
        <f>G366*('Itens de Contrato'!F366+'Itens de Contrato'!G366)</f>
        <v>0</v>
      </c>
    </row>
    <row r="367" spans="1:9" ht="26.4" customHeight="1" x14ac:dyDescent="0.25">
      <c r="A367" s="40" t="str">
        <f>'Itens de Contrato'!A367</f>
        <v>Instalações Hidráulicas - Estação redutora de pressão</v>
      </c>
      <c r="B367" s="22" t="str">
        <f>'Itens de Contrato'!B367</f>
        <v>3.5.16</v>
      </c>
      <c r="C367" s="70" t="str">
        <f>VLOOKUP(B367,'Itens de Contrato'!B$6:J$873,2,0)</f>
        <v>UNIÃO FF CPVC SOLDÁVEL, P/TUBO Ф 28mm, FAB.TIGRE, AMANCO</v>
      </c>
      <c r="D367" s="30">
        <f>'Itens de Contrato'!E367</f>
        <v>4</v>
      </c>
      <c r="E367" s="32">
        <f>D367*('Itens de Contrato'!F367 + 'Itens de Contrato'!G367)</f>
        <v>288.38668206611629</v>
      </c>
      <c r="F367" s="55">
        <f>'Itens de Contrato'!E367</f>
        <v>4</v>
      </c>
      <c r="G367" s="34"/>
      <c r="H367" s="50">
        <f t="shared" si="5"/>
        <v>0</v>
      </c>
      <c r="I367" s="45">
        <f>G367*('Itens de Contrato'!F367+'Itens de Contrato'!G367)</f>
        <v>0</v>
      </c>
    </row>
    <row r="368" spans="1:9" ht="26.4" customHeight="1" x14ac:dyDescent="0.25">
      <c r="A368" s="40" t="str">
        <f>'Itens de Contrato'!A368</f>
        <v>Instalações Hidráulicas - Estação redutora de pressão</v>
      </c>
      <c r="B368" s="22" t="str">
        <f>'Itens de Contrato'!B368</f>
        <v>3.5.17</v>
      </c>
      <c r="C368" s="70" t="str">
        <f>VLOOKUP(B368,'Itens de Contrato'!B$6:J$873,2,0)</f>
        <v>UNIÃO FF CPVC SOLDÁVEL, P/TUBO Ф 42mm, FAB.TIGRE, AMANCO</v>
      </c>
      <c r="D368" s="30">
        <f>'Itens de Contrato'!E368</f>
        <v>2</v>
      </c>
      <c r="E368" s="32">
        <f>D368*('Itens de Contrato'!F368 + 'Itens de Contrato'!G368)</f>
        <v>327.50890637741117</v>
      </c>
      <c r="F368" s="55">
        <f>'Itens de Contrato'!E368</f>
        <v>2</v>
      </c>
      <c r="G368" s="34"/>
      <c r="H368" s="50">
        <f t="shared" si="5"/>
        <v>0</v>
      </c>
      <c r="I368" s="45">
        <f>G368*('Itens de Contrato'!F368+'Itens de Contrato'!G368)</f>
        <v>0</v>
      </c>
    </row>
    <row r="369" spans="1:9" ht="26.4" customHeight="1" x14ac:dyDescent="0.25">
      <c r="A369" s="40" t="str">
        <f>'Itens de Contrato'!A369</f>
        <v>Instalações Hidráulicas - Estação redutora de pressão</v>
      </c>
      <c r="B369" s="22" t="str">
        <f>'Itens de Contrato'!B369</f>
        <v>3.5.18</v>
      </c>
      <c r="C369" s="70" t="str">
        <f>VLOOKUP(B369,'Itens de Contrato'!B$6:J$873,2,0)</f>
        <v>UNIÃO FF CPVC SOLDÁVEL, P/TUBO Ф 54mm, FAB.TIGRE, AMANCO</v>
      </c>
      <c r="D369" s="30">
        <f>'Itens de Contrato'!E369</f>
        <v>16</v>
      </c>
      <c r="E369" s="32">
        <f>D369*('Itens de Contrato'!F369 + 'Itens de Contrato'!G369)</f>
        <v>5638.0714121763203</v>
      </c>
      <c r="F369" s="55">
        <f>'Itens de Contrato'!E369</f>
        <v>16</v>
      </c>
      <c r="G369" s="34"/>
      <c r="H369" s="50">
        <f t="shared" si="5"/>
        <v>0</v>
      </c>
      <c r="I369" s="45">
        <f>G369*('Itens de Contrato'!F369+'Itens de Contrato'!G369)</f>
        <v>0</v>
      </c>
    </row>
    <row r="370" spans="1:9" ht="26.4" customHeight="1" x14ac:dyDescent="0.25">
      <c r="A370" s="40" t="str">
        <f>'Itens de Contrato'!A370</f>
        <v>Instalações Hidráulicas - Estação redutora de pressão</v>
      </c>
      <c r="B370" s="22" t="str">
        <f>'Itens de Contrato'!B370</f>
        <v>3.5.19</v>
      </c>
      <c r="C370" s="70" t="str">
        <f>VLOOKUP(B370,'Itens de Contrato'!B$6:J$873,2,0)</f>
        <v>VÁLVULA ESFERA LATÃO/INOX, MONOBLOCO, ROSCA BSP Ф 1", FAB. DOCOL, MIPEL, DECA</v>
      </c>
      <c r="D370" s="30">
        <f>'Itens de Contrato'!E370</f>
        <v>4</v>
      </c>
      <c r="E370" s="32">
        <f>D370*('Itens de Contrato'!F370 + 'Itens de Contrato'!G370)</f>
        <v>1106.6000590909116</v>
      </c>
      <c r="F370" s="55">
        <f>'Itens de Contrato'!E370</f>
        <v>4</v>
      </c>
      <c r="G370" s="34"/>
      <c r="H370" s="50">
        <f t="shared" si="5"/>
        <v>0</v>
      </c>
      <c r="I370" s="45">
        <f>G370*('Itens de Contrato'!F370+'Itens de Contrato'!G370)</f>
        <v>0</v>
      </c>
    </row>
    <row r="371" spans="1:9" ht="26.4" customHeight="1" x14ac:dyDescent="0.25">
      <c r="A371" s="40" t="str">
        <f>'Itens de Contrato'!A371</f>
        <v>Instalações Hidráulicas - Estação redutora de pressão</v>
      </c>
      <c r="B371" s="22" t="str">
        <f>'Itens de Contrato'!B371</f>
        <v>3.5.20</v>
      </c>
      <c r="C371" s="70" t="str">
        <f>VLOOKUP(B371,'Itens de Contrato'!B$6:J$873,2,0)</f>
        <v>VÁLVULA ESFERA LATÃO/INOX, MONOBLOCO, ROSCA BSP Ф 1.1/2", FAB. DOCOL, MIPEL, DECA</v>
      </c>
      <c r="D371" s="30">
        <f>'Itens de Contrato'!E371</f>
        <v>1</v>
      </c>
      <c r="E371" s="32">
        <f>D371*('Itens de Contrato'!F371 + 'Itens de Contrato'!G371)</f>
        <v>438.7278012052351</v>
      </c>
      <c r="F371" s="55">
        <f>'Itens de Contrato'!E371</f>
        <v>1</v>
      </c>
      <c r="G371" s="34"/>
      <c r="H371" s="50">
        <f t="shared" si="5"/>
        <v>0</v>
      </c>
      <c r="I371" s="45">
        <f>G371*('Itens de Contrato'!F371+'Itens de Contrato'!G371)</f>
        <v>0</v>
      </c>
    </row>
    <row r="372" spans="1:9" ht="26.4" customHeight="1" x14ac:dyDescent="0.25">
      <c r="A372" s="40" t="str">
        <f>'Itens de Contrato'!A372</f>
        <v>Instalações Hidráulicas - Estação redutora de pressão</v>
      </c>
      <c r="B372" s="22" t="str">
        <f>'Itens de Contrato'!B372</f>
        <v>3.5.21</v>
      </c>
      <c r="C372" s="70" t="str">
        <f>VLOOKUP(B372,'Itens de Contrato'!B$6:J$873,2,0)</f>
        <v>VÁLVULA ESFERA LATÃO/INOX, MONOBLOCO, ROSCA BSP Ф 2", FAB. DOCOL, MIPEL, DECA</v>
      </c>
      <c r="D372" s="30">
        <f>'Itens de Contrato'!E372</f>
        <v>16</v>
      </c>
      <c r="E372" s="32">
        <f>D372*('Itens de Contrato'!F372 + 'Itens de Contrato'!G372)</f>
        <v>10820.089466666688</v>
      </c>
      <c r="F372" s="55">
        <f>'Itens de Contrato'!E372</f>
        <v>16</v>
      </c>
      <c r="G372" s="34"/>
      <c r="H372" s="50">
        <f t="shared" si="5"/>
        <v>0</v>
      </c>
      <c r="I372" s="45">
        <f>G372*('Itens de Contrato'!F372+'Itens de Contrato'!G372)</f>
        <v>0</v>
      </c>
    </row>
    <row r="373" spans="1:9" ht="26.4" customHeight="1" x14ac:dyDescent="0.25">
      <c r="A373" s="40" t="str">
        <f>'Itens de Contrato'!A373</f>
        <v>Instalações Hidráulicas - Estação redutora de pressão</v>
      </c>
      <c r="B373" s="22" t="str">
        <f>'Itens de Contrato'!B373</f>
        <v>3.5.22</v>
      </c>
      <c r="C373" s="70" t="str">
        <f>VLOOKUP(B373,'Itens de Contrato'!B$6:J$873,2,0)</f>
        <v>FILTRO "Y" DE LATÃO, ROSCA Ф 2" (BSP) C/TELA AÇO INOX, PN-16, FAB. BUGATTI, NIAGARA, MIPEL</v>
      </c>
      <c r="D373" s="30">
        <f>'Itens de Contrato'!E373</f>
        <v>6</v>
      </c>
      <c r="E373" s="32">
        <f>D373*('Itens de Contrato'!F373 + 'Itens de Contrato'!G373)</f>
        <v>6874.3337004132381</v>
      </c>
      <c r="F373" s="55">
        <f>'Itens de Contrato'!E373</f>
        <v>6</v>
      </c>
      <c r="G373" s="34"/>
      <c r="H373" s="50">
        <f t="shared" si="5"/>
        <v>0</v>
      </c>
      <c r="I373" s="45">
        <f>G373*('Itens de Contrato'!F373+'Itens de Contrato'!G373)</f>
        <v>0</v>
      </c>
    </row>
    <row r="374" spans="1:9" ht="26.4" customHeight="1" x14ac:dyDescent="0.25">
      <c r="A374" s="40" t="str">
        <f>'Itens de Contrato'!A374</f>
        <v>Instalações Hidráulicas - Estação redutora de pressão</v>
      </c>
      <c r="B374" s="22" t="str">
        <f>'Itens de Contrato'!B374</f>
        <v>3.5.23</v>
      </c>
      <c r="C374" s="70" t="str">
        <f>VLOOKUP(B374,'Itens de Contrato'!B$6:J$873,2,0)</f>
        <v xml:space="preserve">VÁLVULA REDUTORA DE PRESSÃO PILOTADA Ф 2" MOD. R420, PE-48,50mca / PS-29,00mca, FAB. BERMAD, REDUTECH </v>
      </c>
      <c r="D374" s="30">
        <f>'Itens de Contrato'!E374</f>
        <v>4</v>
      </c>
      <c r="E374" s="32">
        <f>D374*('Itens de Contrato'!F374 + 'Itens de Contrato'!G374)</f>
        <v>32393.201729752131</v>
      </c>
      <c r="F374" s="55">
        <f>'Itens de Contrato'!E374</f>
        <v>4</v>
      </c>
      <c r="G374" s="34"/>
      <c r="H374" s="50">
        <f t="shared" si="5"/>
        <v>0</v>
      </c>
      <c r="I374" s="45">
        <f>G374*('Itens de Contrato'!F374+'Itens de Contrato'!G374)</f>
        <v>0</v>
      </c>
    </row>
    <row r="375" spans="1:9" ht="26.4" customHeight="1" x14ac:dyDescent="0.25">
      <c r="A375" s="40" t="str">
        <f>'Itens de Contrato'!A375</f>
        <v>Instalações Hidráulicas - Estação redutora de pressão</v>
      </c>
      <c r="B375" s="22" t="str">
        <f>'Itens de Contrato'!B375</f>
        <v>3.5.24</v>
      </c>
      <c r="C375" s="70" t="str">
        <f>VLOOKUP(B375,'Itens de Contrato'!B$6:J$873,2,0)</f>
        <v>VÁLVULA DE ALÍVIO E SEGURANÇA PILOTADA Ф 2" MOD. R430, Palivio=35,00mca, FAB. BERMAD</v>
      </c>
      <c r="D375" s="30">
        <f>'Itens de Contrato'!E375</f>
        <v>2</v>
      </c>
      <c r="E375" s="32">
        <f>D375*('Itens de Contrato'!F375 + 'Itens de Contrato'!G375)</f>
        <v>24423.445748622638</v>
      </c>
      <c r="F375" s="55">
        <f>'Itens de Contrato'!E375</f>
        <v>2</v>
      </c>
      <c r="G375" s="34"/>
      <c r="H375" s="50">
        <f t="shared" si="5"/>
        <v>0</v>
      </c>
      <c r="I375" s="45">
        <f>G375*('Itens de Contrato'!F375+'Itens de Contrato'!G375)</f>
        <v>0</v>
      </c>
    </row>
    <row r="376" spans="1:9" ht="26.4" customHeight="1" x14ac:dyDescent="0.25">
      <c r="A376" s="40" t="str">
        <f>'Itens de Contrato'!A376</f>
        <v>Instalações Hidráulicas - Estação redutora de pressão</v>
      </c>
      <c r="B376" s="22" t="str">
        <f>'Itens de Contrato'!B376</f>
        <v>3.5.25</v>
      </c>
      <c r="C376" s="70" t="str">
        <f>VLOOKUP(B376,'Itens de Contrato'!B$6:J$873,2,0)</f>
        <v>MANÔMETRO GLICERINADO 4" MOD.M100/1-012, SAÍDA VERTICAL, ROSCA 1/4", ESCALA 0...10kgf/cm2, FAB. WILLY, ROWA</v>
      </c>
      <c r="D376" s="30">
        <f>'Itens de Contrato'!E376</f>
        <v>4</v>
      </c>
      <c r="E376" s="32">
        <f>D376*('Itens de Contrato'!F376 + 'Itens de Contrato'!G376)</f>
        <v>2738.5557017906394</v>
      </c>
      <c r="F376" s="55">
        <f>'Itens de Contrato'!E376</f>
        <v>4</v>
      </c>
      <c r="G376" s="34"/>
      <c r="H376" s="50">
        <f t="shared" si="5"/>
        <v>0</v>
      </c>
      <c r="I376" s="45">
        <f>G376*('Itens de Contrato'!F376+'Itens de Contrato'!G376)</f>
        <v>0</v>
      </c>
    </row>
    <row r="377" spans="1:9" ht="26.4" customHeight="1" x14ac:dyDescent="0.25">
      <c r="A377" s="40" t="str">
        <f>'Itens de Contrato'!A377</f>
        <v>Instalações Hidráulicas - Estação redutora de pressão</v>
      </c>
      <c r="B377" s="22" t="str">
        <f>'Itens de Contrato'!B377</f>
        <v>3.5.26</v>
      </c>
      <c r="C377" s="70" t="str">
        <f>VLOOKUP(B377,'Itens de Contrato'!B$6:J$873,2,0)</f>
        <v>MEDIDOR DE VAZÃO (HIDRÔMETRO) MULTIJATO TM-II, VAZÃO NOMINAL 10,0m3/h, RELOJOARIA PLANA, ROSCA Ф 1", FAB. ITRON</v>
      </c>
      <c r="D377" s="30">
        <f>'Itens de Contrato'!E377</f>
        <v>1</v>
      </c>
      <c r="E377" s="32">
        <f>D377*('Itens de Contrato'!F377 + 'Itens de Contrato'!G377)</f>
        <v>1764.6917608987637</v>
      </c>
      <c r="F377" s="55">
        <f>'Itens de Contrato'!E377</f>
        <v>1</v>
      </c>
      <c r="G377" s="34"/>
      <c r="H377" s="50">
        <f t="shared" si="5"/>
        <v>0</v>
      </c>
      <c r="I377" s="45">
        <f>G377*('Itens de Contrato'!F377+'Itens de Contrato'!G377)</f>
        <v>0</v>
      </c>
    </row>
    <row r="378" spans="1:9" ht="26.4" customHeight="1" x14ac:dyDescent="0.25">
      <c r="A378" s="40" t="str">
        <f>'Itens de Contrato'!A378</f>
        <v>Instalações Hidráulicas - Estação redutora de pressão</v>
      </c>
      <c r="B378" s="22" t="str">
        <f>'Itens de Contrato'!B378</f>
        <v>3.5.27</v>
      </c>
      <c r="C378" s="70" t="str">
        <f>VLOOKUP(B378,'Itens de Contrato'!B$6:J$873,2,0)</f>
        <v>NIPLE DUPLO SEXTAVADO FERRO GALVANIZADO Ф 2.1/2", FAB. TUPY</v>
      </c>
      <c r="D378" s="30">
        <f>'Itens de Contrato'!E378</f>
        <v>8</v>
      </c>
      <c r="E378" s="32">
        <f>D378*('Itens de Contrato'!F378 + 'Itens de Contrato'!G378)</f>
        <v>941.16893914600746</v>
      </c>
      <c r="F378" s="55">
        <f>'Itens de Contrato'!E378</f>
        <v>8</v>
      </c>
      <c r="G378" s="34"/>
      <c r="H378" s="50">
        <f t="shared" si="5"/>
        <v>0</v>
      </c>
      <c r="I378" s="45">
        <f>G378*('Itens de Contrato'!F378+'Itens de Contrato'!G378)</f>
        <v>0</v>
      </c>
    </row>
    <row r="379" spans="1:9" ht="26.4" customHeight="1" x14ac:dyDescent="0.25">
      <c r="A379" s="40" t="str">
        <f>'Itens de Contrato'!A379</f>
        <v>Instalações Hidráulicas - Estação redutora de pressão</v>
      </c>
      <c r="B379" s="22" t="str">
        <f>'Itens de Contrato'!B379</f>
        <v>3.5.28</v>
      </c>
      <c r="C379" s="70" t="str">
        <f>VLOOKUP(B379,'Itens de Contrato'!B$6:J$873,2,0)</f>
        <v xml:space="preserve">PERFILADO EM CHAPA DE AÇO PERFURADO, CH#16 MSG, Ref.: MAX.PPR-GE, NBR-10476, DIM.38x38mm, FAB. MAXTIL,CARMEHIL     </v>
      </c>
      <c r="D379" s="30">
        <f>'Itens de Contrato'!E379</f>
        <v>12</v>
      </c>
      <c r="E379" s="32">
        <f>D379*('Itens de Contrato'!F379 + 'Itens de Contrato'!G379)</f>
        <v>751.14670677686081</v>
      </c>
      <c r="F379" s="55">
        <f>'Itens de Contrato'!E379</f>
        <v>12</v>
      </c>
      <c r="G379" s="34"/>
      <c r="H379" s="50">
        <f t="shared" si="5"/>
        <v>0</v>
      </c>
      <c r="I379" s="45">
        <f>G379*('Itens de Contrato'!F379+'Itens de Contrato'!G379)</f>
        <v>0</v>
      </c>
    </row>
    <row r="380" spans="1:9" ht="26.4" customHeight="1" x14ac:dyDescent="0.25">
      <c r="A380" s="40" t="str">
        <f>'Itens de Contrato'!A380</f>
        <v>Instalações Hidráulicas - Estação redutora de pressão</v>
      </c>
      <c r="B380" s="22" t="str">
        <f>'Itens de Contrato'!B380</f>
        <v>3.5.29</v>
      </c>
      <c r="C380" s="70" t="str">
        <f>VLOOKUP(B380,'Itens de Contrato'!B$6:J$873,2,0)</f>
        <v>CHUMBADOR ROSCA INTERNA Ф1/4" x 31mm, Ref. MAX.ARS14, FAB. MAXTIL,CARMEHIL</v>
      </c>
      <c r="D380" s="30">
        <f>'Itens de Contrato'!E380</f>
        <v>12</v>
      </c>
      <c r="E380" s="32">
        <f>D380*('Itens de Contrato'!F380 + 'Itens de Contrato'!G380)</f>
        <v>85.510004566115867</v>
      </c>
      <c r="F380" s="55">
        <f>'Itens de Contrato'!E380</f>
        <v>12</v>
      </c>
      <c r="G380" s="34"/>
      <c r="H380" s="50">
        <f t="shared" si="5"/>
        <v>0</v>
      </c>
      <c r="I380" s="45">
        <f>G380*('Itens de Contrato'!F380+'Itens de Contrato'!G380)</f>
        <v>0</v>
      </c>
    </row>
    <row r="381" spans="1:9" ht="26.4" customHeight="1" x14ac:dyDescent="0.25">
      <c r="A381" s="40" t="str">
        <f>'Itens de Contrato'!A381</f>
        <v>Instalações Hidráulicas - Estação redutora de pressão</v>
      </c>
      <c r="B381" s="22" t="str">
        <f>'Itens de Contrato'!B381</f>
        <v>3.5.30</v>
      </c>
      <c r="C381" s="70" t="str">
        <f>VLOOKUP(B381,'Itens de Contrato'!B$6:J$873,2,0)</f>
        <v>ABRAÇADEIRA AÇO GALVANIZADO, TIPO "FIXADOR PERFIL" C/CUNHA Ф 2", Ref. MAX.AA.TPC, FAB. MAXTIL,CARMEHIL</v>
      </c>
      <c r="D381" s="30">
        <f>'Itens de Contrato'!E381</f>
        <v>18</v>
      </c>
      <c r="E381" s="32">
        <f>D381*('Itens de Contrato'!F381 + 'Itens de Contrato'!G381)</f>
        <v>378.38177020506259</v>
      </c>
      <c r="F381" s="55">
        <f>'Itens de Contrato'!E381</f>
        <v>18</v>
      </c>
      <c r="G381" s="34"/>
      <c r="H381" s="50">
        <f t="shared" si="5"/>
        <v>0</v>
      </c>
      <c r="I381" s="45">
        <f>G381*('Itens de Contrato'!F381+'Itens de Contrato'!G381)</f>
        <v>0</v>
      </c>
    </row>
    <row r="382" spans="1:9" ht="26.4" customHeight="1" x14ac:dyDescent="0.25">
      <c r="A382" s="40" t="str">
        <f>'Itens de Contrato'!A382</f>
        <v>Instalações Hidráulicas - Csternas/Sucção e recalque</v>
      </c>
      <c r="B382" s="22" t="str">
        <f>'Itens de Contrato'!B382</f>
        <v>3.6.1</v>
      </c>
      <c r="C382" s="70" t="str">
        <f>VLOOKUP(B382,'Itens de Contrato'!B$6:J$873,2,0)</f>
        <v>TUBO CPVC SOLDÁVEL PN 20, LINHA PREDIAL, NBR-15884-2, Ф 42mm x 3,0m, FAB. TIGRE, AMANCO</v>
      </c>
      <c r="D382" s="30">
        <f>'Itens de Contrato'!E382</f>
        <v>44</v>
      </c>
      <c r="E382" s="32">
        <f>D382*('Itens de Contrato'!F382 + 'Itens de Contrato'!G382)</f>
        <v>18331.235732195943</v>
      </c>
      <c r="F382" s="55">
        <f>'Itens de Contrato'!E382</f>
        <v>44</v>
      </c>
      <c r="G382" s="34"/>
      <c r="H382" s="50">
        <f t="shared" si="5"/>
        <v>0</v>
      </c>
      <c r="I382" s="45">
        <f>G382*('Itens de Contrato'!F382+'Itens de Contrato'!G382)</f>
        <v>0</v>
      </c>
    </row>
    <row r="383" spans="1:9" ht="26.4" customHeight="1" x14ac:dyDescent="0.25">
      <c r="A383" s="40" t="str">
        <f>'Itens de Contrato'!A383</f>
        <v>Instalações Hidráulicas - Csternas/Sucção e recalque</v>
      </c>
      <c r="B383" s="22" t="str">
        <f>'Itens de Contrato'!B383</f>
        <v>3.6.2</v>
      </c>
      <c r="C383" s="70" t="str">
        <f>VLOOKUP(B383,'Itens de Contrato'!B$6:J$873,2,0)</f>
        <v>TUBO CPVC SOLDÁVEL PN 20, LINHA PREDIAL, NBR-15884-2, Ф 54mm x 3,0m, FAB. TIGRE, AMANCO</v>
      </c>
      <c r="D383" s="30">
        <f>'Itens de Contrato'!E383</f>
        <v>2</v>
      </c>
      <c r="E383" s="32">
        <f>D383*('Itens de Contrato'!F383 + 'Itens de Contrato'!G383)</f>
        <v>1495.5067136357661</v>
      </c>
      <c r="F383" s="55">
        <f>'Itens de Contrato'!E383</f>
        <v>2</v>
      </c>
      <c r="G383" s="34"/>
      <c r="H383" s="50">
        <f t="shared" si="5"/>
        <v>0</v>
      </c>
      <c r="I383" s="45">
        <f>G383*('Itens de Contrato'!F383+'Itens de Contrato'!G383)</f>
        <v>0</v>
      </c>
    </row>
    <row r="384" spans="1:9" ht="26.4" customHeight="1" x14ac:dyDescent="0.25">
      <c r="A384" s="40" t="str">
        <f>'Itens de Contrato'!A384</f>
        <v>Instalações Hidráulicas - Csternas/Sucção e recalque</v>
      </c>
      <c r="B384" s="22" t="str">
        <f>'Itens de Contrato'!B384</f>
        <v>3.6.3</v>
      </c>
      <c r="C384" s="70" t="str">
        <f>VLOOKUP(B384,'Itens de Contrato'!B$6:J$873,2,0)</f>
        <v>LUVA SIMPLES FF CPVC SOLDÁVEL, P/TUBO Ф 42mm, FAB.TIGRE, AMANCO</v>
      </c>
      <c r="D384" s="30">
        <f>'Itens de Contrato'!E384</f>
        <v>42</v>
      </c>
      <c r="E384" s="32">
        <f>D384*('Itens de Contrato'!F384 + 'Itens de Contrato'!G384)</f>
        <v>4666.1327318316944</v>
      </c>
      <c r="F384" s="55">
        <f>'Itens de Contrato'!E384</f>
        <v>42</v>
      </c>
      <c r="G384" s="34"/>
      <c r="H384" s="50">
        <f t="shared" si="5"/>
        <v>0</v>
      </c>
      <c r="I384" s="45">
        <f>G384*('Itens de Contrato'!F384+'Itens de Contrato'!G384)</f>
        <v>0</v>
      </c>
    </row>
    <row r="385" spans="1:9" ht="26.4" customHeight="1" x14ac:dyDescent="0.25">
      <c r="A385" s="40" t="str">
        <f>'Itens de Contrato'!A385</f>
        <v>Instalações Hidráulicas - Csternas/Sucção e recalque</v>
      </c>
      <c r="B385" s="22" t="str">
        <f>'Itens de Contrato'!B385</f>
        <v>3.6.4</v>
      </c>
      <c r="C385" s="70" t="str">
        <f>VLOOKUP(B385,'Itens de Contrato'!B$6:J$873,2,0)</f>
        <v>LUVA SIMPLES FF CPVC SOLDÁVEL, P/TUBO Ф 54mm, FAB.TIGRE, AMANCO</v>
      </c>
      <c r="D385" s="30">
        <f>'Itens de Contrato'!E385</f>
        <v>2</v>
      </c>
      <c r="E385" s="32">
        <f>D385*('Itens de Contrato'!F385 + 'Itens de Contrato'!G385)</f>
        <v>361.64953020047312</v>
      </c>
      <c r="F385" s="55">
        <f>'Itens de Contrato'!E385</f>
        <v>2</v>
      </c>
      <c r="G385" s="34"/>
      <c r="H385" s="50">
        <f t="shared" si="5"/>
        <v>0</v>
      </c>
      <c r="I385" s="45">
        <f>G385*('Itens de Contrato'!F385+'Itens de Contrato'!G385)</f>
        <v>0</v>
      </c>
    </row>
    <row r="386" spans="1:9" ht="26.4" customHeight="1" x14ac:dyDescent="0.25">
      <c r="A386" s="40" t="str">
        <f>'Itens de Contrato'!A386</f>
        <v>Instalações Hidráulicas - Csternas/Sucção e recalque</v>
      </c>
      <c r="B386" s="22" t="str">
        <f>'Itens de Contrato'!B386</f>
        <v>3.6.5</v>
      </c>
      <c r="C386" s="70" t="str">
        <f>VLOOKUP(B386,'Itens de Contrato'!B$6:J$873,2,0)</f>
        <v>JOELHO 90o FF CPVC SOLDÁVEL, P/TUBO Ф 42mm, FAB.TIGRE, AMANCO</v>
      </c>
      <c r="D386" s="30">
        <f>'Itens de Contrato'!E386</f>
        <v>17</v>
      </c>
      <c r="E386" s="32">
        <f>D386*('Itens de Contrato'!F386 + 'Itens de Contrato'!G386)</f>
        <v>1147.2592279287212</v>
      </c>
      <c r="F386" s="55">
        <f>'Itens de Contrato'!E386</f>
        <v>17</v>
      </c>
      <c r="G386" s="34"/>
      <c r="H386" s="50">
        <f t="shared" si="5"/>
        <v>0</v>
      </c>
      <c r="I386" s="45">
        <f>G386*('Itens de Contrato'!F386+'Itens de Contrato'!G386)</f>
        <v>0</v>
      </c>
    </row>
    <row r="387" spans="1:9" ht="26.4" customHeight="1" x14ac:dyDescent="0.25">
      <c r="A387" s="40" t="str">
        <f>'Itens de Contrato'!A387</f>
        <v>Instalações Hidráulicas - Csternas/Sucção e recalque</v>
      </c>
      <c r="B387" s="22" t="str">
        <f>'Itens de Contrato'!B387</f>
        <v>3.6.6</v>
      </c>
      <c r="C387" s="70" t="str">
        <f>VLOOKUP(B387,'Itens de Contrato'!B$6:J$873,2,0)</f>
        <v>JOELHO 90o FF CPVC SOLDÁVEL, P/TUBO Ф 54mm, FAB.TIGRE, AMANCO</v>
      </c>
      <c r="D387" s="30">
        <f>'Itens de Contrato'!E387</f>
        <v>4</v>
      </c>
      <c r="E387" s="32">
        <f>D387*('Itens de Contrato'!F387 + 'Itens de Contrato'!G387)</f>
        <v>602.48225439394059</v>
      </c>
      <c r="F387" s="55">
        <f>'Itens de Contrato'!E387</f>
        <v>4</v>
      </c>
      <c r="G387" s="34"/>
      <c r="H387" s="50">
        <f t="shared" si="5"/>
        <v>0</v>
      </c>
      <c r="I387" s="45">
        <f>G387*('Itens de Contrato'!F387+'Itens de Contrato'!G387)</f>
        <v>0</v>
      </c>
    </row>
    <row r="388" spans="1:9" ht="26.4" customHeight="1" x14ac:dyDescent="0.25">
      <c r="A388" s="40" t="str">
        <f>'Itens de Contrato'!A388</f>
        <v>Instalações Hidráulicas - Csternas/Sucção e recalque</v>
      </c>
      <c r="B388" s="22" t="str">
        <f>'Itens de Contrato'!B388</f>
        <v>3.6.7</v>
      </c>
      <c r="C388" s="70" t="str">
        <f>VLOOKUP(B388,'Itens de Contrato'!B$6:J$873,2,0)</f>
        <v>JOELHO 45o FF CPVC SOLDÁVEL, P/TUBO Ф 42mm, FAB.TIGRE, AMANCO</v>
      </c>
      <c r="D388" s="30">
        <f>'Itens de Contrato'!E388</f>
        <v>6</v>
      </c>
      <c r="E388" s="32">
        <f>D388*('Itens de Contrato'!F388 + 'Itens de Contrato'!G388)</f>
        <v>627.0733668181831</v>
      </c>
      <c r="F388" s="55">
        <f>'Itens de Contrato'!E388</f>
        <v>6</v>
      </c>
      <c r="G388" s="34"/>
      <c r="H388" s="50">
        <f t="shared" si="5"/>
        <v>0</v>
      </c>
      <c r="I388" s="45">
        <f>G388*('Itens de Contrato'!F388+'Itens de Contrato'!G388)</f>
        <v>0</v>
      </c>
    </row>
    <row r="389" spans="1:9" ht="26.4" customHeight="1" x14ac:dyDescent="0.25">
      <c r="A389" s="40" t="str">
        <f>'Itens de Contrato'!A389</f>
        <v>Instalações Hidráulicas - Csternas/Sucção e recalque</v>
      </c>
      <c r="B389" s="22" t="str">
        <f>'Itens de Contrato'!B389</f>
        <v>3.6.8</v>
      </c>
      <c r="C389" s="70" t="str">
        <f>VLOOKUP(B389,'Itens de Contrato'!B$6:J$873,2,0)</f>
        <v>TE 90o FFF CPVC SOLDÁVEL, P/TUBO Ф 42mm, FAB.TIGRE, AMANCO</v>
      </c>
      <c r="D389" s="30">
        <f>'Itens de Contrato'!E389</f>
        <v>7</v>
      </c>
      <c r="E389" s="32">
        <f>D389*('Itens de Contrato'!F389 + 'Itens de Contrato'!G389)</f>
        <v>777.68878863861573</v>
      </c>
      <c r="F389" s="55">
        <f>'Itens de Contrato'!E389</f>
        <v>7</v>
      </c>
      <c r="G389" s="34"/>
      <c r="H389" s="50">
        <f t="shared" si="5"/>
        <v>0</v>
      </c>
      <c r="I389" s="45">
        <f>G389*('Itens de Contrato'!F389+'Itens de Contrato'!G389)</f>
        <v>0</v>
      </c>
    </row>
    <row r="390" spans="1:9" ht="26.4" customHeight="1" x14ac:dyDescent="0.25">
      <c r="A390" s="40" t="str">
        <f>'Itens de Contrato'!A390</f>
        <v>Instalações Hidráulicas - Csternas/Sucção e recalque</v>
      </c>
      <c r="B390" s="22" t="str">
        <f>'Itens de Contrato'!B390</f>
        <v>3.6.9</v>
      </c>
      <c r="C390" s="70" t="str">
        <f>VLOOKUP(B390,'Itens de Contrato'!B$6:J$873,2,0)</f>
        <v>TE 90o FFF CPVC SOLDÁVEL, P/TUBO Ф 54mm, FAB.TIGRE, AMANCO</v>
      </c>
      <c r="D390" s="30">
        <f>'Itens de Contrato'!E390</f>
        <v>2</v>
      </c>
      <c r="E390" s="32">
        <f>D390*('Itens de Contrato'!F390 + 'Itens de Contrato'!G390)</f>
        <v>361.64953020047312</v>
      </c>
      <c r="F390" s="55">
        <f>'Itens de Contrato'!E390</f>
        <v>2</v>
      </c>
      <c r="G390" s="34"/>
      <c r="H390" s="50">
        <f t="shared" ref="H390:H453" si="6">G390/D390</f>
        <v>0</v>
      </c>
      <c r="I390" s="45">
        <f>G390*('Itens de Contrato'!F390+'Itens de Contrato'!G390)</f>
        <v>0</v>
      </c>
    </row>
    <row r="391" spans="1:9" ht="26.4" customHeight="1" x14ac:dyDescent="0.25">
      <c r="A391" s="40" t="str">
        <f>'Itens de Contrato'!A391</f>
        <v>Instalações Hidráulicas - Csternas/Sucção e recalque</v>
      </c>
      <c r="B391" s="22" t="str">
        <f>'Itens de Contrato'!B391</f>
        <v>3.6.10</v>
      </c>
      <c r="C391" s="70" t="str">
        <f>VLOOKUP(B391,'Itens de Contrato'!B$6:J$873,2,0)</f>
        <v>BUCHA REDUÇÃO MF CPVC SOLDÁVEL, P/TUBO Ф 42x28mm, FAB.TIGRE, AMANCO</v>
      </c>
      <c r="D391" s="30">
        <f>'Itens de Contrato'!E391</f>
        <v>2</v>
      </c>
      <c r="E391" s="32">
        <f>D391*('Itens de Contrato'!F391 + 'Itens de Contrato'!G391)</f>
        <v>216.90478936019332</v>
      </c>
      <c r="F391" s="55">
        <f>'Itens de Contrato'!E391</f>
        <v>2</v>
      </c>
      <c r="G391" s="34"/>
      <c r="H391" s="50">
        <f t="shared" si="6"/>
        <v>0</v>
      </c>
      <c r="I391" s="45">
        <f>G391*('Itens de Contrato'!F391+'Itens de Contrato'!G391)</f>
        <v>0</v>
      </c>
    </row>
    <row r="392" spans="1:9" ht="26.4" customHeight="1" x14ac:dyDescent="0.25">
      <c r="A392" s="40" t="str">
        <f>'Itens de Contrato'!A392</f>
        <v>Instalações Hidráulicas - Csternas/Sucção e recalque</v>
      </c>
      <c r="B392" s="22" t="str">
        <f>'Itens de Contrato'!B392</f>
        <v>3.6.11</v>
      </c>
      <c r="C392" s="70" t="str">
        <f>VLOOKUP(B392,'Itens de Contrato'!B$6:J$873,2,0)</f>
        <v>BUCHA REDUÇÃO MF CPVC SOLDÁVEL, P/TUBO Ф 54x42mm, FAB.TIGRE, AMANCO</v>
      </c>
      <c r="D392" s="30">
        <f>'Itens de Contrato'!E392</f>
        <v>2</v>
      </c>
      <c r="E392" s="32">
        <f>D392*('Itens de Contrato'!F392 + 'Itens de Contrato'!G392)</f>
        <v>213.131842047612</v>
      </c>
      <c r="F392" s="55">
        <f>'Itens de Contrato'!E392</f>
        <v>2</v>
      </c>
      <c r="G392" s="34"/>
      <c r="H392" s="50">
        <f t="shared" si="6"/>
        <v>0</v>
      </c>
      <c r="I392" s="45">
        <f>G392*('Itens de Contrato'!F392+'Itens de Contrato'!G392)</f>
        <v>0</v>
      </c>
    </row>
    <row r="393" spans="1:9" ht="26.4" customHeight="1" x14ac:dyDescent="0.25">
      <c r="A393" s="40" t="str">
        <f>'Itens de Contrato'!A393</f>
        <v>Instalações Hidráulicas - Csternas/Sucção e recalque</v>
      </c>
      <c r="B393" s="22" t="str">
        <f>'Itens de Contrato'!B393</f>
        <v>3.6.12</v>
      </c>
      <c r="C393" s="70" t="str">
        <f>VLOOKUP(B393,'Itens de Contrato'!B$6:J$873,2,0)</f>
        <v>UNIÃO FF CPVC SOLDÁVEL, P/TUBO Ф 42mm, FAB.TIGRE, AMANCO</v>
      </c>
      <c r="D393" s="30">
        <f>'Itens de Contrato'!E393</f>
        <v>10</v>
      </c>
      <c r="E393" s="32">
        <f>D393*('Itens de Contrato'!F393 + 'Itens de Contrato'!G393)</f>
        <v>1637.5445318870559</v>
      </c>
      <c r="F393" s="55">
        <f>'Itens de Contrato'!E393</f>
        <v>10</v>
      </c>
      <c r="G393" s="34"/>
      <c r="H393" s="50">
        <f t="shared" si="6"/>
        <v>0</v>
      </c>
      <c r="I393" s="45">
        <f>G393*('Itens de Contrato'!F393+'Itens de Contrato'!G393)</f>
        <v>0</v>
      </c>
    </row>
    <row r="394" spans="1:9" ht="26.4" customHeight="1" x14ac:dyDescent="0.25">
      <c r="A394" s="40" t="str">
        <f>'Itens de Contrato'!A394</f>
        <v>Instalações Hidráulicas - Csternas/Sucção e recalque</v>
      </c>
      <c r="B394" s="22" t="str">
        <f>'Itens de Contrato'!B394</f>
        <v>3.6.13</v>
      </c>
      <c r="C394" s="70" t="str">
        <f>VLOOKUP(B394,'Itens de Contrato'!B$6:J$873,2,0)</f>
        <v>UNIÃO FF CPVC SOLDÁVEL, P/TUBO Ф 54mm, FAB.TIGRE, AMANCO</v>
      </c>
      <c r="D394" s="30">
        <f>'Itens de Contrato'!E394</f>
        <v>2</v>
      </c>
      <c r="E394" s="32">
        <f>D394*('Itens de Contrato'!F394 + 'Itens de Contrato'!G394)</f>
        <v>704.75892652204004</v>
      </c>
      <c r="F394" s="55">
        <f>'Itens de Contrato'!E394</f>
        <v>2</v>
      </c>
      <c r="G394" s="34"/>
      <c r="H394" s="50">
        <f t="shared" si="6"/>
        <v>0</v>
      </c>
      <c r="I394" s="45">
        <f>G394*('Itens de Contrato'!F394+'Itens de Contrato'!G394)</f>
        <v>0</v>
      </c>
    </row>
    <row r="395" spans="1:9" ht="26.4" customHeight="1" x14ac:dyDescent="0.25">
      <c r="A395" s="40" t="str">
        <f>'Itens de Contrato'!A395</f>
        <v>Instalações Hidráulicas - Csternas/Sucção e recalque</v>
      </c>
      <c r="B395" s="22" t="str">
        <f>'Itens de Contrato'!B395</f>
        <v>3.6.14</v>
      </c>
      <c r="C395" s="70" t="str">
        <f>VLOOKUP(B395,'Itens de Contrato'!B$6:J$873,2,0)</f>
        <v>CONECTOR DE TRANSIÇÃO CPVC SOLDÁVEL, ROSCA MACHO Ф 28mm x 1", FAB.TIGRE, AMANCO</v>
      </c>
      <c r="D395" s="30">
        <f>'Itens de Contrato'!E395</f>
        <v>2</v>
      </c>
      <c r="E395" s="32">
        <f>D395*('Itens de Contrato'!F395 + 'Itens de Contrato'!G395)</f>
        <v>261.00112504820993</v>
      </c>
      <c r="F395" s="55">
        <f>'Itens de Contrato'!E395</f>
        <v>2</v>
      </c>
      <c r="G395" s="34"/>
      <c r="H395" s="50">
        <f t="shared" si="6"/>
        <v>0</v>
      </c>
      <c r="I395" s="45">
        <f>G395*('Itens de Contrato'!F395+'Itens de Contrato'!G395)</f>
        <v>0</v>
      </c>
    </row>
    <row r="396" spans="1:9" ht="26.4" customHeight="1" x14ac:dyDescent="0.25">
      <c r="A396" s="40" t="str">
        <f>'Itens de Contrato'!A396</f>
        <v>Instalações Hidráulicas - Csternas/Sucção e recalque</v>
      </c>
      <c r="B396" s="22" t="str">
        <f>'Itens de Contrato'!B396</f>
        <v>3.6.15</v>
      </c>
      <c r="C396" s="70" t="str">
        <f>VLOOKUP(B396,'Itens de Contrato'!B$6:J$873,2,0)</f>
        <v>CONECTOR DE TRANSIÇÃO CPVC SOLDÁVEL, ROSCA MACHO Ф 42mm x 1.1/2", FAB.TIGRE, AMANCO</v>
      </c>
      <c r="D396" s="30">
        <f>'Itens de Contrato'!E396</f>
        <v>26</v>
      </c>
      <c r="E396" s="32">
        <f>D396*('Itens de Contrato'!F396 + 'Itens de Contrato'!G396)</f>
        <v>14589.236334600582</v>
      </c>
      <c r="F396" s="55">
        <f>'Itens de Contrato'!E396</f>
        <v>26</v>
      </c>
      <c r="G396" s="34"/>
      <c r="H396" s="50">
        <f t="shared" si="6"/>
        <v>0</v>
      </c>
      <c r="I396" s="45">
        <f>G396*('Itens de Contrato'!F396+'Itens de Contrato'!G396)</f>
        <v>0</v>
      </c>
    </row>
    <row r="397" spans="1:9" ht="26.4" customHeight="1" x14ac:dyDescent="0.25">
      <c r="A397" s="40" t="str">
        <f>'Itens de Contrato'!A397</f>
        <v>Instalações Hidráulicas - Csternas/Sucção e recalque</v>
      </c>
      <c r="B397" s="22" t="str">
        <f>'Itens de Contrato'!B397</f>
        <v>3.6.16</v>
      </c>
      <c r="C397" s="70" t="str">
        <f>VLOOKUP(B397,'Itens de Contrato'!B$6:J$873,2,0)</f>
        <v>CONECTOR DE TRANSIÇÃO CPVC SOLDÁVEL, ROSCA MACHO Ф 54mm x 2", FAB.TIGRE, AMANCO</v>
      </c>
      <c r="D397" s="30">
        <f>'Itens de Contrato'!E397</f>
        <v>8</v>
      </c>
      <c r="E397" s="32">
        <f>D397*('Itens de Contrato'!F397 + 'Itens de Contrato'!G397)</f>
        <v>4463.2869050000099</v>
      </c>
      <c r="F397" s="55">
        <f>'Itens de Contrato'!E397</f>
        <v>8</v>
      </c>
      <c r="G397" s="34"/>
      <c r="H397" s="50">
        <f t="shared" si="6"/>
        <v>0</v>
      </c>
      <c r="I397" s="45">
        <f>G397*('Itens de Contrato'!F397+'Itens de Contrato'!G397)</f>
        <v>0</v>
      </c>
    </row>
    <row r="398" spans="1:9" ht="26.4" customHeight="1" x14ac:dyDescent="0.25">
      <c r="A398" s="40" t="str">
        <f>'Itens de Contrato'!A398</f>
        <v>Instalações Hidráulicas - Csternas/Sucção e recalque</v>
      </c>
      <c r="B398" s="22" t="str">
        <f>'Itens de Contrato'!B398</f>
        <v>3.6.17</v>
      </c>
      <c r="C398" s="70" t="str">
        <f>VLOOKUP(B398,'Itens de Contrato'!B$6:J$873,2,0)</f>
        <v>LUVA DE TRANSIÇÃO CPVC SOLDÁVEL, ROSCA FÊMEA Ф 42mm x 1.1/2", FAB.TIGRE, AMANCO</v>
      </c>
      <c r="D398" s="30">
        <f>'Itens de Contrato'!E398</f>
        <v>6</v>
      </c>
      <c r="E398" s="32">
        <f>D398*('Itens de Contrato'!F398 + 'Itens de Contrato'!G398)</f>
        <v>2461.3467980991791</v>
      </c>
      <c r="F398" s="55">
        <f>'Itens de Contrato'!E398</f>
        <v>6</v>
      </c>
      <c r="G398" s="34"/>
      <c r="H398" s="50">
        <f t="shared" si="6"/>
        <v>0</v>
      </c>
      <c r="I398" s="45">
        <f>G398*('Itens de Contrato'!F398+'Itens de Contrato'!G398)</f>
        <v>0</v>
      </c>
    </row>
    <row r="399" spans="1:9" ht="26.4" customHeight="1" x14ac:dyDescent="0.25">
      <c r="A399" s="40" t="str">
        <f>'Itens de Contrato'!A399</f>
        <v>Instalações Hidráulicas - Csternas/Sucção e recalque</v>
      </c>
      <c r="B399" s="22" t="str">
        <f>'Itens de Contrato'!B399</f>
        <v>3.6.18</v>
      </c>
      <c r="C399" s="70" t="str">
        <f>VLOOKUP(B399,'Itens de Contrato'!B$6:J$873,2,0)</f>
        <v>LUVA DE TRANSIÇÃO CPVC SOLDÁVEL, ROSCA FÊMEA Ф 54mm x 2", FAB.TIGRE, AMANCO</v>
      </c>
      <c r="D399" s="30">
        <f>'Itens de Contrato'!E399</f>
        <v>2</v>
      </c>
      <c r="E399" s="32">
        <f>D399*('Itens de Contrato'!F399 + 'Itens de Contrato'!G399)</f>
        <v>1535.8267486776892</v>
      </c>
      <c r="F399" s="55">
        <f>'Itens de Contrato'!E399</f>
        <v>2</v>
      </c>
      <c r="G399" s="34"/>
      <c r="H399" s="50">
        <f t="shared" si="6"/>
        <v>0</v>
      </c>
      <c r="I399" s="45">
        <f>G399*('Itens de Contrato'!F399+'Itens de Contrato'!G399)</f>
        <v>0</v>
      </c>
    </row>
    <row r="400" spans="1:9" ht="26.4" customHeight="1" x14ac:dyDescent="0.25">
      <c r="A400" s="40" t="str">
        <f>'Itens de Contrato'!A400</f>
        <v>Instalações Hidráulicas - Csternas/Sucção e recalque</v>
      </c>
      <c r="B400" s="22" t="str">
        <f>'Itens de Contrato'!B400</f>
        <v>3.6.19</v>
      </c>
      <c r="C400" s="70" t="str">
        <f>VLOOKUP(B400,'Itens de Contrato'!B$6:J$873,2,0)</f>
        <v xml:space="preserve">TUBO PVC SOLDÁVEL, LINHA PREDIAL, NBR-5648, Ф 50mm x 6,0m, FAB. TIGRE, AMANCO </v>
      </c>
      <c r="D400" s="30">
        <f>'Itens de Contrato'!E400</f>
        <v>7</v>
      </c>
      <c r="E400" s="32">
        <f>D400*('Itens de Contrato'!F400 + 'Itens de Contrato'!G400)</f>
        <v>1707.7907211936599</v>
      </c>
      <c r="F400" s="55">
        <f>'Itens de Contrato'!E400</f>
        <v>7</v>
      </c>
      <c r="G400" s="34"/>
      <c r="H400" s="50">
        <f t="shared" si="6"/>
        <v>0</v>
      </c>
      <c r="I400" s="45">
        <f>G400*('Itens de Contrato'!F400+'Itens de Contrato'!G400)</f>
        <v>0</v>
      </c>
    </row>
    <row r="401" spans="1:9" ht="26.4" customHeight="1" x14ac:dyDescent="0.25">
      <c r="A401" s="40" t="str">
        <f>'Itens de Contrato'!A401</f>
        <v>Instalações Hidráulicas - Csternas/Sucção e recalque</v>
      </c>
      <c r="B401" s="22" t="str">
        <f>'Itens de Contrato'!B401</f>
        <v>3.6.20</v>
      </c>
      <c r="C401" s="70" t="str">
        <f>VLOOKUP(B401,'Itens de Contrato'!B$6:J$873,2,0)</f>
        <v xml:space="preserve">TUBO PVC SOLDÁVEL, LINHA PREDIAL, NBR-5648, Ф 60mm x 6,0m, FAB. TIGRE, AMANCO </v>
      </c>
      <c r="D401" s="30">
        <f>'Itens de Contrato'!E401</f>
        <v>2</v>
      </c>
      <c r="E401" s="32">
        <f>D401*('Itens de Contrato'!F401 + 'Itens de Contrato'!G401)</f>
        <v>1099.1234666916714</v>
      </c>
      <c r="F401" s="55">
        <f>'Itens de Contrato'!E401</f>
        <v>2</v>
      </c>
      <c r="G401" s="34"/>
      <c r="H401" s="50">
        <f t="shared" si="6"/>
        <v>0</v>
      </c>
      <c r="I401" s="45">
        <f>G401*('Itens de Contrato'!F401+'Itens de Contrato'!G401)</f>
        <v>0</v>
      </c>
    </row>
    <row r="402" spans="1:9" ht="26.4" customHeight="1" x14ac:dyDescent="0.25">
      <c r="A402" s="40" t="str">
        <f>'Itens de Contrato'!A402</f>
        <v>Instalações Hidráulicas - Csternas/Sucção e recalque</v>
      </c>
      <c r="B402" s="22" t="str">
        <f>'Itens de Contrato'!B402</f>
        <v>3.6.21</v>
      </c>
      <c r="C402" s="70" t="str">
        <f>VLOOKUP(B402,'Itens de Contrato'!B$6:J$873,2,0)</f>
        <v>JOELHO 90o PVC SOLDÁVEL, P/TUBO Ф 50mm, FAB.TIGRE, AMANCO</v>
      </c>
      <c r="D402" s="30">
        <f>'Itens de Contrato'!E402</f>
        <v>9</v>
      </c>
      <c r="E402" s="32">
        <f>D402*('Itens de Contrato'!F402 + 'Itens de Contrato'!G402)</f>
        <v>95.690725109752236</v>
      </c>
      <c r="F402" s="55">
        <f>'Itens de Contrato'!E402</f>
        <v>9</v>
      </c>
      <c r="G402" s="34"/>
      <c r="H402" s="50">
        <f t="shared" si="6"/>
        <v>0</v>
      </c>
      <c r="I402" s="45">
        <f>G402*('Itens de Contrato'!F402+'Itens de Contrato'!G402)</f>
        <v>0</v>
      </c>
    </row>
    <row r="403" spans="1:9" ht="26.4" customHeight="1" x14ac:dyDescent="0.25">
      <c r="A403" s="40" t="str">
        <f>'Itens de Contrato'!A403</f>
        <v>Instalações Hidráulicas - Csternas/Sucção e recalque</v>
      </c>
      <c r="B403" s="22" t="str">
        <f>'Itens de Contrato'!B403</f>
        <v>3.6.22</v>
      </c>
      <c r="C403" s="70" t="str">
        <f>VLOOKUP(B403,'Itens de Contrato'!B$6:J$873,2,0)</f>
        <v>JOELHO 90o PVC SOLDÁVEL, P/TUBO Ф 60mm, FAB.TIGRE, AMANCO</v>
      </c>
      <c r="D403" s="30">
        <f>'Itens de Contrato'!E403</f>
        <v>7</v>
      </c>
      <c r="E403" s="32">
        <f>D403*('Itens de Contrato'!F403 + 'Itens de Contrato'!G403)</f>
        <v>739.1283594684312</v>
      </c>
      <c r="F403" s="55">
        <f>'Itens de Contrato'!E403</f>
        <v>7</v>
      </c>
      <c r="G403" s="34"/>
      <c r="H403" s="50">
        <f t="shared" si="6"/>
        <v>0</v>
      </c>
      <c r="I403" s="45">
        <f>G403*('Itens de Contrato'!F403+'Itens de Contrato'!G403)</f>
        <v>0</v>
      </c>
    </row>
    <row r="404" spans="1:9" ht="26.4" customHeight="1" x14ac:dyDescent="0.25">
      <c r="A404" s="40" t="str">
        <f>'Itens de Contrato'!A404</f>
        <v>Instalações Hidráulicas - Csternas/Sucção e recalque</v>
      </c>
      <c r="B404" s="22" t="str">
        <f>'Itens de Contrato'!B404</f>
        <v>3.6.23</v>
      </c>
      <c r="C404" s="70" t="str">
        <f>VLOOKUP(B404,'Itens de Contrato'!B$6:J$873,2,0)</f>
        <v>TE 90o PVC SOLDÁVEL, P/TUBO Ф 50mm, FAB.TIGRE, AMANCO</v>
      </c>
      <c r="D404" s="30">
        <f>'Itens de Contrato'!E404</f>
        <v>1</v>
      </c>
      <c r="E404" s="32">
        <f>D404*('Itens de Contrato'!F404 + 'Itens de Contrato'!G404)</f>
        <v>22.132001181818229</v>
      </c>
      <c r="F404" s="55">
        <f>'Itens de Contrato'!E404</f>
        <v>1</v>
      </c>
      <c r="G404" s="34"/>
      <c r="H404" s="50">
        <f t="shared" si="6"/>
        <v>0</v>
      </c>
      <c r="I404" s="45">
        <f>G404*('Itens de Contrato'!F404+'Itens de Contrato'!G404)</f>
        <v>0</v>
      </c>
    </row>
    <row r="405" spans="1:9" ht="26.4" customHeight="1" x14ac:dyDescent="0.25">
      <c r="A405" s="40" t="str">
        <f>'Itens de Contrato'!A405</f>
        <v>Instalações Hidráulicas - Csternas/Sucção e recalque</v>
      </c>
      <c r="B405" s="22" t="str">
        <f>'Itens de Contrato'!B405</f>
        <v>3.6.24</v>
      </c>
      <c r="C405" s="70" t="str">
        <f>VLOOKUP(B405,'Itens de Contrato'!B$6:J$873,2,0)</f>
        <v>LUVA DE UNIÃO PVC SOLDÁVEL, P/TUBO Ф 50mm, FAB.TIGRE, AMANCO</v>
      </c>
      <c r="D405" s="30">
        <f>'Itens de Contrato'!E405</f>
        <v>2</v>
      </c>
      <c r="E405" s="32">
        <f>D405*('Itens de Contrato'!F405 + 'Itens de Contrato'!G405)</f>
        <v>136.29512283352642</v>
      </c>
      <c r="F405" s="55">
        <f>'Itens de Contrato'!E405</f>
        <v>2</v>
      </c>
      <c r="G405" s="34"/>
      <c r="H405" s="50">
        <f t="shared" si="6"/>
        <v>0</v>
      </c>
      <c r="I405" s="45">
        <f>G405*('Itens de Contrato'!F405+'Itens de Contrato'!G405)</f>
        <v>0</v>
      </c>
    </row>
    <row r="406" spans="1:9" ht="26.4" customHeight="1" x14ac:dyDescent="0.25">
      <c r="A406" s="40" t="str">
        <f>'Itens de Contrato'!A406</f>
        <v>Instalações Hidráulicas - Csternas/Sucção e recalque</v>
      </c>
      <c r="B406" s="22" t="str">
        <f>'Itens de Contrato'!B406</f>
        <v>3.6.25</v>
      </c>
      <c r="C406" s="70" t="str">
        <f>VLOOKUP(B406,'Itens de Contrato'!B$6:J$873,2,0)</f>
        <v>LUVA DE UNIÃO PVC SOLDÁVEL, P/TUBO Ф 60mm, FAB.TIGRE, AMANCO</v>
      </c>
      <c r="D406" s="30">
        <f>'Itens de Contrato'!E406</f>
        <v>2</v>
      </c>
      <c r="E406" s="32">
        <f>D406*('Itens de Contrato'!F406 + 'Itens de Contrato'!G406)</f>
        <v>540.04765550446382</v>
      </c>
      <c r="F406" s="55">
        <f>'Itens de Contrato'!E406</f>
        <v>2</v>
      </c>
      <c r="G406" s="34"/>
      <c r="H406" s="50">
        <f t="shared" si="6"/>
        <v>0</v>
      </c>
      <c r="I406" s="45">
        <f>G406*('Itens de Contrato'!F406+'Itens de Contrato'!G406)</f>
        <v>0</v>
      </c>
    </row>
    <row r="407" spans="1:9" ht="26.4" customHeight="1" x14ac:dyDescent="0.25">
      <c r="A407" s="40" t="str">
        <f>'Itens de Contrato'!A407</f>
        <v>Instalações Hidráulicas - Csternas/Sucção e recalque</v>
      </c>
      <c r="B407" s="22" t="str">
        <f>'Itens de Contrato'!B407</f>
        <v>3.6.26</v>
      </c>
      <c r="C407" s="70" t="str">
        <f>VLOOKUP(B407,'Itens de Contrato'!B$6:J$873,2,0)</f>
        <v>ADAPTADOR PVC SOLDÁVEL CURTO P/REGISTRO, Ф 50x1.1/2", FAB.TIGRE, AMANCO</v>
      </c>
      <c r="D407" s="30">
        <f>'Itens de Contrato'!E407</f>
        <v>5</v>
      </c>
      <c r="E407" s="32">
        <f>D407*('Itens de Contrato'!F407 + 'Itens de Contrato'!G407)</f>
        <v>52.703225036501479</v>
      </c>
      <c r="F407" s="55">
        <f>'Itens de Contrato'!E407</f>
        <v>5</v>
      </c>
      <c r="G407" s="34"/>
      <c r="H407" s="50">
        <f t="shared" si="6"/>
        <v>0</v>
      </c>
      <c r="I407" s="45">
        <f>G407*('Itens de Contrato'!F407+'Itens de Contrato'!G407)</f>
        <v>0</v>
      </c>
    </row>
    <row r="408" spans="1:9" ht="26.4" customHeight="1" x14ac:dyDescent="0.25">
      <c r="A408" s="40" t="str">
        <f>'Itens de Contrato'!A408</f>
        <v>Instalações Hidráulicas - Csternas/Sucção e recalque</v>
      </c>
      <c r="B408" s="22" t="str">
        <f>'Itens de Contrato'!B408</f>
        <v>3.6.27</v>
      </c>
      <c r="C408" s="70" t="str">
        <f>VLOOKUP(B408,'Itens de Contrato'!B$6:J$873,2,0)</f>
        <v>ADAPTADOR PVC SOLDÁVEL CURTO P/REGISTRO, Ф 60x2", FAB.TIGRE, AMANCO</v>
      </c>
      <c r="D408" s="30">
        <f>'Itens de Contrato'!E408</f>
        <v>4</v>
      </c>
      <c r="E408" s="32">
        <f>D408*('Itens de Contrato'!F408 + 'Itens de Contrato'!G408)</f>
        <v>140.96966974980745</v>
      </c>
      <c r="F408" s="55">
        <f>'Itens de Contrato'!E408</f>
        <v>4</v>
      </c>
      <c r="G408" s="34"/>
      <c r="H408" s="50">
        <f t="shared" si="6"/>
        <v>0</v>
      </c>
      <c r="I408" s="45">
        <f>G408*('Itens de Contrato'!F408+'Itens de Contrato'!G408)</f>
        <v>0</v>
      </c>
    </row>
    <row r="409" spans="1:9" ht="26.4" customHeight="1" x14ac:dyDescent="0.25">
      <c r="A409" s="40" t="str">
        <f>'Itens de Contrato'!A409</f>
        <v>Instalações Hidráulicas - Csternas/Sucção e recalque</v>
      </c>
      <c r="B409" s="22" t="str">
        <f>'Itens de Contrato'!B409</f>
        <v>3.6.28</v>
      </c>
      <c r="C409" s="70" t="str">
        <f>VLOOKUP(B409,'Itens de Contrato'!B$6:J$873,2,0)</f>
        <v>ADAPTADOR PVC SOLDÁVEL COM ANEL P/CAIXA, Ф 50x1.1/2", FAB.TIGRE, AMANCO</v>
      </c>
      <c r="D409" s="30">
        <f>'Itens de Contrato'!E409</f>
        <v>8</v>
      </c>
      <c r="E409" s="32">
        <f>D409*('Itens de Contrato'!F409 + 'Itens de Contrato'!G409)</f>
        <v>952.87430865994679</v>
      </c>
      <c r="F409" s="55">
        <f>'Itens de Contrato'!E409</f>
        <v>8</v>
      </c>
      <c r="G409" s="34"/>
      <c r="H409" s="50">
        <f t="shared" si="6"/>
        <v>0</v>
      </c>
      <c r="I409" s="45">
        <f>G409*('Itens de Contrato'!F409+'Itens de Contrato'!G409)</f>
        <v>0</v>
      </c>
    </row>
    <row r="410" spans="1:9" ht="26.4" customHeight="1" x14ac:dyDescent="0.25">
      <c r="A410" s="40" t="str">
        <f>'Itens de Contrato'!A410</f>
        <v>Instalações Hidráulicas - Csternas/Sucção e recalque</v>
      </c>
      <c r="B410" s="22" t="str">
        <f>'Itens de Contrato'!B410</f>
        <v>3.6.29</v>
      </c>
      <c r="C410" s="70" t="str">
        <f>VLOOKUP(B410,'Itens de Contrato'!B$6:J$873,2,0)</f>
        <v>ADAPTADOR PVC SOLDÁVEL COM ANEL P/CAIXA, Ф 60x2", FAB.TIGRE, AMANCO</v>
      </c>
      <c r="D410" s="30">
        <f>'Itens de Contrato'!E410</f>
        <v>4</v>
      </c>
      <c r="E410" s="32">
        <f>D410*('Itens de Contrato'!F410 + 'Itens de Contrato'!G410)</f>
        <v>562.22883891113065</v>
      </c>
      <c r="F410" s="55">
        <f>'Itens de Contrato'!E410</f>
        <v>4</v>
      </c>
      <c r="G410" s="34"/>
      <c r="H410" s="50">
        <f t="shared" si="6"/>
        <v>0</v>
      </c>
      <c r="I410" s="45">
        <f>G410*('Itens de Contrato'!F410+'Itens de Contrato'!G410)</f>
        <v>0</v>
      </c>
    </row>
    <row r="411" spans="1:9" ht="26.4" customHeight="1" x14ac:dyDescent="0.25">
      <c r="A411" s="40" t="str">
        <f>'Itens de Contrato'!A411</f>
        <v>Instalações Hidráulicas - Csternas/Sucção e recalque</v>
      </c>
      <c r="B411" s="22" t="str">
        <f>'Itens de Contrato'!B411</f>
        <v>3.6.30</v>
      </c>
      <c r="C411" s="70" t="str">
        <f>VLOOKUP(B411,'Itens de Contrato'!B$6:J$873,2,0)</f>
        <v>LUVA PVC SOLDÁVEL E C/ROSCA Ф 50x1.1/2", FAB. TIGRE, AMANCO</v>
      </c>
      <c r="D411" s="30">
        <f>'Itens de Contrato'!E411</f>
        <v>2</v>
      </c>
      <c r="E411" s="32">
        <f>D411*('Itens de Contrato'!F411 + 'Itens de Contrato'!G411)</f>
        <v>446.04924604063456</v>
      </c>
      <c r="F411" s="55">
        <f>'Itens de Contrato'!E411</f>
        <v>2</v>
      </c>
      <c r="G411" s="34"/>
      <c r="H411" s="50">
        <f t="shared" si="6"/>
        <v>0</v>
      </c>
      <c r="I411" s="45">
        <f>G411*('Itens de Contrato'!F411+'Itens de Contrato'!G411)</f>
        <v>0</v>
      </c>
    </row>
    <row r="412" spans="1:9" ht="26.4" customHeight="1" x14ac:dyDescent="0.25">
      <c r="A412" s="40" t="str">
        <f>'Itens de Contrato'!A412</f>
        <v>Instalações Hidráulicas - Csternas/Sucção e recalque</v>
      </c>
      <c r="B412" s="22" t="str">
        <f>'Itens de Contrato'!B412</f>
        <v>3.6.31</v>
      </c>
      <c r="C412" s="70" t="str">
        <f>VLOOKUP(B412,'Itens de Contrato'!B$6:J$873,2,0)</f>
        <v>VÁLVULA ESFERA LATÃO/INOX, MONOBLOCO, ROSCA BSP Ф 1.1/2", FAB. DOCOL, MIPEL, DECA</v>
      </c>
      <c r="D412" s="30">
        <f>'Itens de Contrato'!E412</f>
        <v>10</v>
      </c>
      <c r="E412" s="32">
        <f>D412*('Itens de Contrato'!F412 + 'Itens de Contrato'!G412)</f>
        <v>4387.2780120523512</v>
      </c>
      <c r="F412" s="55">
        <f>'Itens de Contrato'!E412</f>
        <v>10</v>
      </c>
      <c r="G412" s="34"/>
      <c r="H412" s="50">
        <f t="shared" si="6"/>
        <v>0</v>
      </c>
      <c r="I412" s="45">
        <f>G412*('Itens de Contrato'!F412+'Itens de Contrato'!G412)</f>
        <v>0</v>
      </c>
    </row>
    <row r="413" spans="1:9" ht="26.4" customHeight="1" x14ac:dyDescent="0.25">
      <c r="A413" s="40" t="str">
        <f>'Itens de Contrato'!A413</f>
        <v>Instalações Hidráulicas - Csternas/Sucção e recalque</v>
      </c>
      <c r="B413" s="22" t="str">
        <f>'Itens de Contrato'!B413</f>
        <v>3.6.32</v>
      </c>
      <c r="C413" s="70" t="str">
        <f>VLOOKUP(B413,'Itens de Contrato'!B$6:J$873,2,0)</f>
        <v>VÁLVULA ESFERA LATÃO/INOX, MONOBLOCO, ROSCA BSP Ф 2", FAB. DOCOL, MIPEL, DECA</v>
      </c>
      <c r="D413" s="30">
        <f>'Itens de Contrato'!E413</f>
        <v>6</v>
      </c>
      <c r="E413" s="32">
        <f>D413*('Itens de Contrato'!F413 + 'Itens de Contrato'!G413)</f>
        <v>4057.5335500000083</v>
      </c>
      <c r="F413" s="55">
        <f>'Itens de Contrato'!E413</f>
        <v>6</v>
      </c>
      <c r="G413" s="34"/>
      <c r="H413" s="50">
        <f t="shared" si="6"/>
        <v>0</v>
      </c>
      <c r="I413" s="45">
        <f>G413*('Itens de Contrato'!F413+'Itens de Contrato'!G413)</f>
        <v>0</v>
      </c>
    </row>
    <row r="414" spans="1:9" ht="26.4" customHeight="1" x14ac:dyDescent="0.25">
      <c r="A414" s="40" t="str">
        <f>'Itens de Contrato'!A414</f>
        <v>Instalações Hidráulicas - Csternas/Sucção e recalque</v>
      </c>
      <c r="B414" s="22" t="str">
        <f>'Itens de Contrato'!B414</f>
        <v>3.6.33</v>
      </c>
      <c r="C414" s="70" t="str">
        <f>VLOOKUP(B414,'Itens de Contrato'!B$6:J$873,2,0)</f>
        <v>VÁLVULA DE RETENÇÃO VERTICAL, NBR-15055, ROSCA BSP Ф 1.1/2", FAB. DOCOL, MIPEL, DECA</v>
      </c>
      <c r="D414" s="30">
        <f>'Itens de Contrato'!E414</f>
        <v>2</v>
      </c>
      <c r="E414" s="32">
        <f>D414*('Itens de Contrato'!F414 + 'Itens de Contrato'!G414)</f>
        <v>959.61227346418923</v>
      </c>
      <c r="F414" s="55">
        <f>'Itens de Contrato'!E414</f>
        <v>2</v>
      </c>
      <c r="G414" s="34"/>
      <c r="H414" s="50">
        <f t="shared" si="6"/>
        <v>0</v>
      </c>
      <c r="I414" s="45">
        <f>G414*('Itens de Contrato'!F414+'Itens de Contrato'!G414)</f>
        <v>0</v>
      </c>
    </row>
    <row r="415" spans="1:9" ht="26.4" customHeight="1" x14ac:dyDescent="0.25">
      <c r="A415" s="40" t="str">
        <f>'Itens de Contrato'!A415</f>
        <v>Instalações Hidráulicas - Csternas/Sucção e recalque</v>
      </c>
      <c r="B415" s="22" t="str">
        <f>'Itens de Contrato'!B415</f>
        <v>3.6.34</v>
      </c>
      <c r="C415" s="70" t="str">
        <f>VLOOKUP(B415,'Itens de Contrato'!B$6:J$873,2,0)</f>
        <v>TORNEIRA DE BOIA MECÂNICA Ф 1.1/2" MOD. 1350, FAB. DECA, MIPEL, DOCOL</v>
      </c>
      <c r="D415" s="30">
        <f>'Itens de Contrato'!E415</f>
        <v>2</v>
      </c>
      <c r="E415" s="32">
        <f>D415*('Itens de Contrato'!F415 + 'Itens de Contrato'!G415)</f>
        <v>1436.3445211432536</v>
      </c>
      <c r="F415" s="55">
        <f>'Itens de Contrato'!E415</f>
        <v>2</v>
      </c>
      <c r="G415" s="34"/>
      <c r="H415" s="50">
        <f t="shared" si="6"/>
        <v>0</v>
      </c>
      <c r="I415" s="45">
        <f>G415*('Itens de Contrato'!F415+'Itens de Contrato'!G415)</f>
        <v>0</v>
      </c>
    </row>
    <row r="416" spans="1:9" ht="26.4" customHeight="1" x14ac:dyDescent="0.25">
      <c r="A416" s="40" t="str">
        <f>'Itens de Contrato'!A416</f>
        <v>Instalações Hidráulicas - Csternas/Sucção e recalque</v>
      </c>
      <c r="B416" s="22" t="str">
        <f>'Itens de Contrato'!B416</f>
        <v>3.6.35</v>
      </c>
      <c r="C416" s="70" t="str">
        <f>VLOOKUP(B416,'Itens de Contrato'!B$6:J$873,2,0)</f>
        <v>ADESIVO CPVC BISNAGA 75g, FAB. AMANCO, TIGRE</v>
      </c>
      <c r="D416" s="30">
        <f>'Itens de Contrato'!E416</f>
        <v>5</v>
      </c>
      <c r="E416" s="32">
        <f>D416*('Itens de Contrato'!F416 + 'Itens de Contrato'!G416)</f>
        <v>269.66390328856801</v>
      </c>
      <c r="F416" s="55">
        <f>'Itens de Contrato'!E416</f>
        <v>5</v>
      </c>
      <c r="G416" s="34"/>
      <c r="H416" s="50">
        <f t="shared" si="6"/>
        <v>0</v>
      </c>
      <c r="I416" s="45">
        <f>G416*('Itens de Contrato'!F416+'Itens de Contrato'!G416)</f>
        <v>0</v>
      </c>
    </row>
    <row r="417" spans="1:9" ht="26.4" customHeight="1" x14ac:dyDescent="0.25">
      <c r="A417" s="40" t="str">
        <f>'Itens de Contrato'!A417</f>
        <v>Instalações Hidráulicas - Csternas/Sucção e recalque</v>
      </c>
      <c r="B417" s="22" t="str">
        <f>'Itens de Contrato'!B417</f>
        <v>3.6.36</v>
      </c>
      <c r="C417" s="70" t="str">
        <f>VLOOKUP(B417,'Itens de Contrato'!B$6:J$873,2,0)</f>
        <v>TIRO (PINO / FINCA-PINO) 30x20mm Ф 1/4" FAB.WALSYWA, HILT</v>
      </c>
      <c r="D417" s="30">
        <f>'Itens de Contrato'!E417</f>
        <v>60</v>
      </c>
      <c r="E417" s="32">
        <f>D417*('Itens de Contrato'!F417 + 'Itens de Contrato'!G417)</f>
        <v>251.50001342975256</v>
      </c>
      <c r="F417" s="55">
        <f>'Itens de Contrato'!E417</f>
        <v>60</v>
      </c>
      <c r="G417" s="34"/>
      <c r="H417" s="50">
        <f t="shared" si="6"/>
        <v>0</v>
      </c>
      <c r="I417" s="45">
        <f>G417*('Itens de Contrato'!F417+'Itens de Contrato'!G417)</f>
        <v>0</v>
      </c>
    </row>
    <row r="418" spans="1:9" ht="26.4" customHeight="1" x14ac:dyDescent="0.25">
      <c r="A418" s="40" t="str">
        <f>'Itens de Contrato'!A418</f>
        <v>Instalações Hidráulicas - Csternas/Sucção e recalque</v>
      </c>
      <c r="B418" s="22" t="str">
        <f>'Itens de Contrato'!B418</f>
        <v>3.6.37</v>
      </c>
      <c r="C418" s="70" t="str">
        <f>VLOOKUP(B418,'Itens de Contrato'!B$6:J$873,2,0)</f>
        <v>BARRA CHATA DE ALUMINIO NATURAL 1/2" x 1/8", FAB. ALCOA, CBA</v>
      </c>
      <c r="D418" s="30">
        <f>'Itens de Contrato'!E418</f>
        <v>33</v>
      </c>
      <c r="E418" s="32">
        <f>D418*('Itens de Contrato'!F418 + 'Itens de Contrato'!G418)</f>
        <v>414.97502215909174</v>
      </c>
      <c r="F418" s="55">
        <f>'Itens de Contrato'!E418</f>
        <v>33</v>
      </c>
      <c r="G418" s="34"/>
      <c r="H418" s="50">
        <f t="shared" si="6"/>
        <v>0</v>
      </c>
      <c r="I418" s="45">
        <f>G418*('Itens de Contrato'!F418+'Itens de Contrato'!G418)</f>
        <v>0</v>
      </c>
    </row>
    <row r="419" spans="1:9" ht="26.4" customHeight="1" x14ac:dyDescent="0.25">
      <c r="A419" s="40" t="str">
        <f>'Itens de Contrato'!A419</f>
        <v>Instalações Hidráulicas - Csternas/Sucção e recalque</v>
      </c>
      <c r="B419" s="22" t="str">
        <f>'Itens de Contrato'!B419</f>
        <v>3.6.38</v>
      </c>
      <c r="C419" s="70" t="str">
        <f>VLOOKUP(B419,'Itens de Contrato'!B$6:J$873,2,0)</f>
        <v>REBITE DE REPUXO "POP" P/ALUMINIO 3.2 x 08 x 1/8", FAB. ALCOA, CBA</v>
      </c>
      <c r="D419" s="30">
        <f>'Itens de Contrato'!E419</f>
        <v>120</v>
      </c>
      <c r="E419" s="32">
        <f>D419*('Itens de Contrato'!F419 + 'Itens de Contrato'!G419)</f>
        <v>16.766667561983507</v>
      </c>
      <c r="F419" s="55">
        <f>'Itens de Contrato'!E419</f>
        <v>120</v>
      </c>
      <c r="G419" s="34"/>
      <c r="H419" s="50">
        <f t="shared" si="6"/>
        <v>0</v>
      </c>
      <c r="I419" s="45">
        <f>G419*('Itens de Contrato'!F419+'Itens de Contrato'!G419)</f>
        <v>0</v>
      </c>
    </row>
    <row r="420" spans="1:9" ht="26.4" customHeight="1" x14ac:dyDescent="0.25">
      <c r="A420" s="40" t="str">
        <f>'Itens de Contrato'!A420</f>
        <v>Instalações Hidráulicas - Csternas/Sucção e recalque</v>
      </c>
      <c r="B420" s="22" t="str">
        <f>'Itens de Contrato'!B420</f>
        <v>3.6.39</v>
      </c>
      <c r="C420" s="70" t="str">
        <f>VLOOKUP(B420,'Itens de Contrato'!B$6:J$873,2,0)</f>
        <v>PORCA SEXTAVADA Ref.AF.PS E ARRUELA LISA Ref.AF.AL Ф 1/4", FAB. MAXTIL,CARMEHIL</v>
      </c>
      <c r="D420" s="30">
        <f>'Itens de Contrato'!E420</f>
        <v>60</v>
      </c>
      <c r="E420" s="32">
        <f>D420*('Itens de Contrato'!F420 + 'Itens de Contrato'!G420)</f>
        <v>23.473334586776911</v>
      </c>
      <c r="F420" s="55">
        <f>'Itens de Contrato'!E420</f>
        <v>60</v>
      </c>
      <c r="G420" s="34"/>
      <c r="H420" s="50">
        <f t="shared" si="6"/>
        <v>0</v>
      </c>
      <c r="I420" s="45">
        <f>G420*('Itens de Contrato'!F420+'Itens de Contrato'!G420)</f>
        <v>0</v>
      </c>
    </row>
    <row r="421" spans="1:9" ht="26.4" customHeight="1" x14ac:dyDescent="0.25">
      <c r="A421" s="40" t="str">
        <f>'Itens de Contrato'!A421</f>
        <v>Instalações Hidráulicas - Csternas/Sucção e recalque</v>
      </c>
      <c r="B421" s="22" t="str">
        <f>'Itens de Contrato'!B421</f>
        <v>3.6.40</v>
      </c>
      <c r="C421" s="70" t="str">
        <f>VLOOKUP(B421,'Itens de Contrato'!B$6:J$873,2,0)</f>
        <v>BOMBA CENTRIFUGA MULTIESTÁGIO, Q-9,93m³/h - Hman-72,66mca, POT. 5,0CV/380V, MOD.ME-AL/BR 2350, FAB. SCHNEIDER, ABS/SULZER</v>
      </c>
      <c r="D421" s="30">
        <f>'Itens de Contrato'!E421</f>
        <v>2</v>
      </c>
      <c r="E421" s="32">
        <f>D421*('Itens de Contrato'!F421 + 'Itens de Contrato'!G421)</f>
        <v>32331.723948691528</v>
      </c>
      <c r="F421" s="55">
        <f>'Itens de Contrato'!E421</f>
        <v>2</v>
      </c>
      <c r="G421" s="34"/>
      <c r="H421" s="50">
        <f t="shared" si="6"/>
        <v>0</v>
      </c>
      <c r="I421" s="45">
        <f>G421*('Itens de Contrato'!F421+'Itens de Contrato'!G421)</f>
        <v>0</v>
      </c>
    </row>
    <row r="422" spans="1:9" ht="26.4" customHeight="1" x14ac:dyDescent="0.25">
      <c r="A422" s="40" t="str">
        <f>'Itens de Contrato'!A422</f>
        <v>Instalações Hidráulicas - Csternas/Sucção e recalque</v>
      </c>
      <c r="B422" s="22" t="str">
        <f>'Itens de Contrato'!B422</f>
        <v>3.6.41</v>
      </c>
      <c r="C422" s="70" t="str">
        <f>VLOOKUP(B422,'Itens de Contrato'!B$6:J$873,2,0)</f>
        <v>TANQUE DE POLIETILENO COM TAMPA ROSCA 600mm, CAPACIDADE 15.000 Litros, FAB. FORTLEV, BAKOFTEC</v>
      </c>
      <c r="D422" s="30">
        <f>'Itens de Contrato'!E422</f>
        <v>2</v>
      </c>
      <c r="E422" s="32">
        <f>D422*('Itens de Contrato'!F422 + 'Itens de Contrato'!G422)</f>
        <v>91138.015977755014</v>
      </c>
      <c r="F422" s="55">
        <f>'Itens de Contrato'!E422</f>
        <v>2</v>
      </c>
      <c r="G422" s="34"/>
      <c r="H422" s="50">
        <f t="shared" si="6"/>
        <v>0</v>
      </c>
      <c r="I422" s="45">
        <f>G422*('Itens de Contrato'!F422+'Itens de Contrato'!G422)</f>
        <v>0</v>
      </c>
    </row>
    <row r="423" spans="1:9" ht="26.4" customHeight="1" x14ac:dyDescent="0.25">
      <c r="A423" s="40" t="str">
        <f>'Itens de Contrato'!A423</f>
        <v>Instalações Sanitárias - Ramais e ventilação</v>
      </c>
      <c r="B423" s="22" t="str">
        <f>'Itens de Contrato'!B423</f>
        <v>4.1.1</v>
      </c>
      <c r="C423" s="70" t="str">
        <f>VLOOKUP(B423,'Itens de Contrato'!B$6:J$873,2,0)</f>
        <v>TUBO PVC ESGOTO, PONTA-BOLSA e VIROLA, SÉRIE-N, NBR-5688, Ф 40mm x 6,0m, FAB. TIGRE, AMANCO</v>
      </c>
      <c r="D423" s="30">
        <f>'Itens de Contrato'!E423</f>
        <v>117</v>
      </c>
      <c r="E423" s="32">
        <f>D423*('Itens de Contrato'!F423 + 'Itens de Contrato'!G423)</f>
        <v>8761.0468294277725</v>
      </c>
      <c r="F423" s="55">
        <f>'Itens de Contrato'!E423</f>
        <v>117</v>
      </c>
      <c r="G423" s="34"/>
      <c r="H423" s="50">
        <f t="shared" si="6"/>
        <v>0</v>
      </c>
      <c r="I423" s="45">
        <f>G423*('Itens de Contrato'!F423+'Itens de Contrato'!G423)</f>
        <v>0</v>
      </c>
    </row>
    <row r="424" spans="1:9" ht="26.4" customHeight="1" x14ac:dyDescent="0.25">
      <c r="A424" s="40" t="str">
        <f>'Itens de Contrato'!A424</f>
        <v>Instalações Sanitárias - Ramais e ventilação</v>
      </c>
      <c r="B424" s="22" t="str">
        <f>'Itens de Contrato'!B424</f>
        <v>4.1.2</v>
      </c>
      <c r="C424" s="70" t="str">
        <f>VLOOKUP(B424,'Itens de Contrato'!B$6:J$873,2,0)</f>
        <v>TUBO PVC ESGOTO, PONTA-BOLSA e VIROLA, SÉRIE-N, NBR-5688, Ф 50mm x 6,0m, FAB. TIGRE, AMANCO</v>
      </c>
      <c r="D424" s="30">
        <f>'Itens de Contrato'!E424</f>
        <v>137</v>
      </c>
      <c r="E424" s="32">
        <f>D424*('Itens de Contrato'!F424 + 'Itens de Contrato'!G424)</f>
        <v>17380.28573285431</v>
      </c>
      <c r="F424" s="55">
        <f>'Itens de Contrato'!E424</f>
        <v>137</v>
      </c>
      <c r="G424" s="34"/>
      <c r="H424" s="50">
        <f t="shared" si="6"/>
        <v>0</v>
      </c>
      <c r="I424" s="45">
        <f>G424*('Itens de Contrato'!F424+'Itens de Contrato'!G424)</f>
        <v>0</v>
      </c>
    </row>
    <row r="425" spans="1:9" ht="26.4" customHeight="1" x14ac:dyDescent="0.25">
      <c r="A425" s="40" t="str">
        <f>'Itens de Contrato'!A425</f>
        <v>Instalações Sanitárias - Ramais e ventilação</v>
      </c>
      <c r="B425" s="22" t="str">
        <f>'Itens de Contrato'!B425</f>
        <v>4.1.3</v>
      </c>
      <c r="C425" s="70" t="str">
        <f>VLOOKUP(B425,'Itens de Contrato'!B$6:J$873,2,0)</f>
        <v>TUBO PVC ESGOTO, PONTA-BOLSA e VIROLA, SÉRIE-N, NBR-5688, Ф 75mm x 6,0m, FAB. TIGRE, AMANCO</v>
      </c>
      <c r="D425" s="30">
        <f>'Itens de Contrato'!E425</f>
        <v>122</v>
      </c>
      <c r="E425" s="32">
        <f>D425*('Itens de Contrato'!F425 + 'Itens de Contrato'!G425)</f>
        <v>27366.207344606475</v>
      </c>
      <c r="F425" s="55">
        <f>'Itens de Contrato'!E425</f>
        <v>122</v>
      </c>
      <c r="G425" s="34"/>
      <c r="H425" s="50">
        <f t="shared" si="6"/>
        <v>0</v>
      </c>
      <c r="I425" s="45">
        <f>G425*('Itens de Contrato'!F425+'Itens de Contrato'!G425)</f>
        <v>0</v>
      </c>
    </row>
    <row r="426" spans="1:9" ht="26.4" customHeight="1" x14ac:dyDescent="0.25">
      <c r="A426" s="40" t="str">
        <f>'Itens de Contrato'!A426</f>
        <v>Instalações Sanitárias - Ramais e ventilação</v>
      </c>
      <c r="B426" s="22" t="str">
        <f>'Itens de Contrato'!B426</f>
        <v>4.1.4</v>
      </c>
      <c r="C426" s="70" t="str">
        <f>VLOOKUP(B426,'Itens de Contrato'!B$6:J$873,2,0)</f>
        <v>TUBO PVC ESGOTO, PONTA-BOLSA e VIROLA, SÉRIE-N, NBR-5688, Ф 100mm x 6,0m, FAB. TIGRE, AMANCO</v>
      </c>
      <c r="D426" s="30">
        <f>'Itens de Contrato'!E426</f>
        <v>201</v>
      </c>
      <c r="E426" s="32">
        <f>D426*('Itens de Contrato'!F426 + 'Itens de Contrato'!G426)</f>
        <v>47439.776866551743</v>
      </c>
      <c r="F426" s="55">
        <f>'Itens de Contrato'!E426</f>
        <v>201</v>
      </c>
      <c r="G426" s="34"/>
      <c r="H426" s="50">
        <f t="shared" si="6"/>
        <v>0</v>
      </c>
      <c r="I426" s="45">
        <f>G426*('Itens de Contrato'!F426+'Itens de Contrato'!G426)</f>
        <v>0</v>
      </c>
    </row>
    <row r="427" spans="1:9" ht="26.4" customHeight="1" x14ac:dyDescent="0.25">
      <c r="A427" s="40" t="str">
        <f>'Itens de Contrato'!A427</f>
        <v>Instalações Sanitárias - Ramais e ventilação</v>
      </c>
      <c r="B427" s="22" t="str">
        <f>'Itens de Contrato'!B427</f>
        <v>4.1.5</v>
      </c>
      <c r="C427" s="70" t="str">
        <f>VLOOKUP(B427,'Itens de Contrato'!B$6:J$873,2,0)</f>
        <v>TUBO PVC ESGOTO, PONTA-BOLSA e VIROLA, SÉRIE-N, NBR-5688, Ф 150mm x 6,0m, FAB. TIGRE, AMANCO</v>
      </c>
      <c r="D427" s="30">
        <f>'Itens de Contrato'!E427</f>
        <v>8</v>
      </c>
      <c r="E427" s="32">
        <f>D427*('Itens de Contrato'!F427 + 'Itens de Contrato'!G427)</f>
        <v>5317.4346039436477</v>
      </c>
      <c r="F427" s="55">
        <f>'Itens de Contrato'!E427</f>
        <v>8</v>
      </c>
      <c r="G427" s="34"/>
      <c r="H427" s="50">
        <f t="shared" si="6"/>
        <v>0</v>
      </c>
      <c r="I427" s="45">
        <f>G427*('Itens de Contrato'!F427+'Itens de Contrato'!G427)</f>
        <v>0</v>
      </c>
    </row>
    <row r="428" spans="1:9" ht="26.4" customHeight="1" x14ac:dyDescent="0.25">
      <c r="A428" s="40" t="str">
        <f>'Itens de Contrato'!A428</f>
        <v>Instalações Sanitárias - Ramais e ventilação</v>
      </c>
      <c r="B428" s="22" t="str">
        <f>'Itens de Contrato'!B428</f>
        <v>4.1.6</v>
      </c>
      <c r="C428" s="70" t="str">
        <f>VLOOKUP(B428,'Itens de Contrato'!B$6:J$873,2,0)</f>
        <v>LUVA SIMPLES PVC ESGOTO Ф 50mm, FAB. TIGRE, AMANCO</v>
      </c>
      <c r="D428" s="30">
        <f>'Itens de Contrato'!E428</f>
        <v>1095</v>
      </c>
      <c r="E428" s="32">
        <f>D428*('Itens de Contrato'!F428 + 'Itens de Contrato'!G428)</f>
        <v>9725.3948593226232</v>
      </c>
      <c r="F428" s="55">
        <f>'Itens de Contrato'!E428</f>
        <v>1095</v>
      </c>
      <c r="G428" s="34"/>
      <c r="H428" s="50">
        <f t="shared" si="6"/>
        <v>0</v>
      </c>
      <c r="I428" s="45">
        <f>G428*('Itens de Contrato'!F428+'Itens de Contrato'!G428)</f>
        <v>0</v>
      </c>
    </row>
    <row r="429" spans="1:9" ht="26.4" customHeight="1" x14ac:dyDescent="0.25">
      <c r="A429" s="40" t="str">
        <f>'Itens de Contrato'!A429</f>
        <v>Instalações Sanitárias - Ramais e ventilação</v>
      </c>
      <c r="B429" s="22" t="str">
        <f>'Itens de Contrato'!B429</f>
        <v>4.1.7</v>
      </c>
      <c r="C429" s="70" t="str">
        <f>VLOOKUP(B429,'Itens de Contrato'!B$6:J$873,2,0)</f>
        <v>LUVA SIMPLES PVC ESGOTO Ф 75mm, FAB. TIGRE, AMANCO</v>
      </c>
      <c r="D429" s="30">
        <f>'Itens de Contrato'!E429</f>
        <v>393</v>
      </c>
      <c r="E429" s="32">
        <f>D429*('Itens de Contrato'!F429 + 'Itens de Contrato'!G429)</f>
        <v>7887.8098435314614</v>
      </c>
      <c r="F429" s="55">
        <f>'Itens de Contrato'!E429</f>
        <v>393</v>
      </c>
      <c r="G429" s="34"/>
      <c r="H429" s="50">
        <f t="shared" si="6"/>
        <v>0</v>
      </c>
      <c r="I429" s="45">
        <f>G429*('Itens de Contrato'!F429+'Itens de Contrato'!G429)</f>
        <v>0</v>
      </c>
    </row>
    <row r="430" spans="1:9" ht="26.4" customHeight="1" x14ac:dyDescent="0.25">
      <c r="A430" s="40" t="str">
        <f>'Itens de Contrato'!A430</f>
        <v>Instalações Sanitárias - Ramais e ventilação</v>
      </c>
      <c r="B430" s="22" t="str">
        <f>'Itens de Contrato'!B430</f>
        <v>4.1.8</v>
      </c>
      <c r="C430" s="70" t="str">
        <f>VLOOKUP(B430,'Itens de Contrato'!B$6:J$873,2,0)</f>
        <v>LUVA SIMPLES PVC ESGOTO Ф 100mm, FAB. TIGRE, AMANCO</v>
      </c>
      <c r="D430" s="30">
        <f>'Itens de Contrato'!E430</f>
        <v>708</v>
      </c>
      <c r="E430" s="32">
        <f>D430*('Itens de Contrato'!F430 + 'Itens de Contrato'!G430)</f>
        <v>7921.8996643518085</v>
      </c>
      <c r="F430" s="55">
        <f>'Itens de Contrato'!E430</f>
        <v>708</v>
      </c>
      <c r="G430" s="34"/>
      <c r="H430" s="50">
        <f t="shared" si="6"/>
        <v>0</v>
      </c>
      <c r="I430" s="45">
        <f>G430*('Itens de Contrato'!F430+'Itens de Contrato'!G430)</f>
        <v>0</v>
      </c>
    </row>
    <row r="431" spans="1:9" ht="26.4" customHeight="1" x14ac:dyDescent="0.25">
      <c r="A431" s="40" t="str">
        <f>'Itens de Contrato'!A431</f>
        <v>Instalações Sanitárias - Ramais e ventilação</v>
      </c>
      <c r="B431" s="22" t="str">
        <f>'Itens de Contrato'!B431</f>
        <v>4.1.9</v>
      </c>
      <c r="C431" s="70" t="str">
        <f>VLOOKUP(B431,'Itens de Contrato'!B$6:J$873,2,0)</f>
        <v>LUVA SIMPLES PVC ESGOTO Ф 150mm, FAB. TIGRE, AMANCO</v>
      </c>
      <c r="D431" s="30">
        <f>'Itens de Contrato'!E431</f>
        <v>7</v>
      </c>
      <c r="E431" s="32">
        <f>D431*('Itens de Contrato'!F431 + 'Itens de Contrato'!G431)</f>
        <v>726.24814955842362</v>
      </c>
      <c r="F431" s="55">
        <f>'Itens de Contrato'!E431</f>
        <v>7</v>
      </c>
      <c r="G431" s="34"/>
      <c r="H431" s="50">
        <f t="shared" si="6"/>
        <v>0</v>
      </c>
      <c r="I431" s="45">
        <f>G431*('Itens de Contrato'!F431+'Itens de Contrato'!G431)</f>
        <v>0</v>
      </c>
    </row>
    <row r="432" spans="1:9" ht="26.4" customHeight="1" x14ac:dyDescent="0.25">
      <c r="A432" s="40" t="str">
        <f>'Itens de Contrato'!A432</f>
        <v>Instalações Sanitárias - Ramais e ventilação</v>
      </c>
      <c r="B432" s="22" t="str">
        <f>'Itens de Contrato'!B432</f>
        <v>4.1.10</v>
      </c>
      <c r="C432" s="70" t="str">
        <f>VLOOKUP(B432,'Itens de Contrato'!B$6:J$873,2,0)</f>
        <v>CAP PVC ESGOTO Ф 50mm, FAB. TIGRE, AMANCO</v>
      </c>
      <c r="D432" s="30">
        <f>'Itens de Contrato'!E432</f>
        <v>26</v>
      </c>
      <c r="E432" s="32">
        <f>D432*('Itens de Contrato'!F432 + 'Itens de Contrato'!G432)</f>
        <v>279.59748315234077</v>
      </c>
      <c r="F432" s="55">
        <f>'Itens de Contrato'!E432</f>
        <v>26</v>
      </c>
      <c r="G432" s="34"/>
      <c r="H432" s="50">
        <f t="shared" si="6"/>
        <v>0</v>
      </c>
      <c r="I432" s="45">
        <f>G432*('Itens de Contrato'!F432+'Itens de Contrato'!G432)</f>
        <v>0</v>
      </c>
    </row>
    <row r="433" spans="1:9" ht="26.4" customHeight="1" x14ac:dyDescent="0.25">
      <c r="A433" s="40" t="str">
        <f>'Itens de Contrato'!A433</f>
        <v>Instalações Sanitárias - Ramais e ventilação</v>
      </c>
      <c r="B433" s="22" t="str">
        <f>'Itens de Contrato'!B433</f>
        <v>4.1.11</v>
      </c>
      <c r="C433" s="70" t="str">
        <f>VLOOKUP(B433,'Itens de Contrato'!B$6:J$873,2,0)</f>
        <v>CAP PVC ESGOTO Ф 75mm, FAB. TIGRE, AMANCO</v>
      </c>
      <c r="D433" s="30">
        <f>'Itens de Contrato'!E433</f>
        <v>53</v>
      </c>
      <c r="E433" s="32">
        <f>D433*('Itens de Contrato'!F433 + 'Itens de Contrato'!G433)</f>
        <v>1054.5204981988234</v>
      </c>
      <c r="F433" s="55">
        <f>'Itens de Contrato'!E433</f>
        <v>53</v>
      </c>
      <c r="G433" s="34"/>
      <c r="H433" s="50">
        <f t="shared" si="6"/>
        <v>0</v>
      </c>
      <c r="I433" s="45">
        <f>G433*('Itens de Contrato'!F433+'Itens de Contrato'!G433)</f>
        <v>0</v>
      </c>
    </row>
    <row r="434" spans="1:9" ht="26.4" customHeight="1" x14ac:dyDescent="0.25">
      <c r="A434" s="40" t="str">
        <f>'Itens de Contrato'!A434</f>
        <v>Instalações Sanitárias - Ramais e ventilação</v>
      </c>
      <c r="B434" s="22" t="str">
        <f>'Itens de Contrato'!B434</f>
        <v>4.1.12</v>
      </c>
      <c r="C434" s="70" t="str">
        <f>VLOOKUP(B434,'Itens de Contrato'!B$6:J$873,2,0)</f>
        <v>CAP PVC ESGOTO Ф 100mm, FAB. TIGRE, AMANCO</v>
      </c>
      <c r="D434" s="30">
        <f>'Itens de Contrato'!E434</f>
        <v>4</v>
      </c>
      <c r="E434" s="32">
        <f>D434*('Itens de Contrato'!F434 + 'Itens de Contrato'!G434)</f>
        <v>112.67491223890656</v>
      </c>
      <c r="F434" s="55">
        <f>'Itens de Contrato'!E434</f>
        <v>4</v>
      </c>
      <c r="G434" s="34"/>
      <c r="H434" s="50">
        <f t="shared" si="6"/>
        <v>0</v>
      </c>
      <c r="I434" s="45">
        <f>G434*('Itens de Contrato'!F434+'Itens de Contrato'!G434)</f>
        <v>0</v>
      </c>
    </row>
    <row r="435" spans="1:9" ht="26.4" customHeight="1" x14ac:dyDescent="0.25">
      <c r="A435" s="40" t="str">
        <f>'Itens de Contrato'!A435</f>
        <v>Instalações Sanitárias - Ramais e ventilação</v>
      </c>
      <c r="B435" s="22" t="str">
        <f>'Itens de Contrato'!B435</f>
        <v>4.1.13</v>
      </c>
      <c r="C435" s="70" t="str">
        <f>VLOOKUP(B435,'Itens de Contrato'!B$6:J$873,2,0)</f>
        <v>ANEL DE BORRACHA P/VIROLA ESGOTO Ф 50mm, FAB. TIGRE, AMANCO</v>
      </c>
      <c r="D435" s="30">
        <f>'Itens de Contrato'!E435</f>
        <v>186</v>
      </c>
      <c r="E435" s="32">
        <f>D435*('Itens de Contrato'!F435 + 'Itens de Contrato'!G435)</f>
        <v>477.77994084612055</v>
      </c>
      <c r="F435" s="55">
        <f>'Itens de Contrato'!E435</f>
        <v>186</v>
      </c>
      <c r="G435" s="34"/>
      <c r="H435" s="50">
        <f t="shared" si="6"/>
        <v>0</v>
      </c>
      <c r="I435" s="45">
        <f>G435*('Itens de Contrato'!F435+'Itens de Contrato'!G435)</f>
        <v>0</v>
      </c>
    </row>
    <row r="436" spans="1:9" ht="26.4" customHeight="1" x14ac:dyDescent="0.25">
      <c r="A436" s="40" t="str">
        <f>'Itens de Contrato'!A436</f>
        <v>Instalações Sanitárias - Ramais e ventilação</v>
      </c>
      <c r="B436" s="22" t="str">
        <f>'Itens de Contrato'!B436</f>
        <v>4.1.14</v>
      </c>
      <c r="C436" s="70" t="str">
        <f>VLOOKUP(B436,'Itens de Contrato'!B$6:J$873,2,0)</f>
        <v>ANEL DE BORRACHA P/VIROLA ESGOTO Ф 75mm, FAB. TIGRE, AMANCO</v>
      </c>
      <c r="D436" s="30">
        <f>'Itens de Contrato'!E436</f>
        <v>53</v>
      </c>
      <c r="E436" s="32">
        <f>D436*('Itens de Contrato'!F436 + 'Itens de Contrato'!G436)</f>
        <v>200.75116705316776</v>
      </c>
      <c r="F436" s="55">
        <f>'Itens de Contrato'!E436</f>
        <v>53</v>
      </c>
      <c r="G436" s="34"/>
      <c r="H436" s="50">
        <f t="shared" si="6"/>
        <v>0</v>
      </c>
      <c r="I436" s="45">
        <f>G436*('Itens de Contrato'!F436+'Itens de Contrato'!G436)</f>
        <v>0</v>
      </c>
    </row>
    <row r="437" spans="1:9" ht="26.4" customHeight="1" x14ac:dyDescent="0.25">
      <c r="A437" s="40" t="str">
        <f>'Itens de Contrato'!A437</f>
        <v>Instalações Sanitárias - Ramais e ventilação</v>
      </c>
      <c r="B437" s="22" t="str">
        <f>'Itens de Contrato'!B437</f>
        <v>4.1.15</v>
      </c>
      <c r="C437" s="70" t="str">
        <f>VLOOKUP(B437,'Itens de Contrato'!B$6:J$873,2,0)</f>
        <v>ANEL DE BORRACHA P/VIROLA ESGOTO Ф 100mm, FAB. TIGRE, AMANCO</v>
      </c>
      <c r="D437" s="30">
        <f>'Itens de Contrato'!E437</f>
        <v>4</v>
      </c>
      <c r="E437" s="32">
        <f>D437*('Itens de Contrato'!F437 + 'Itens de Contrato'!G437)</f>
        <v>17.589128494790668</v>
      </c>
      <c r="F437" s="55">
        <f>'Itens de Contrato'!E437</f>
        <v>4</v>
      </c>
      <c r="G437" s="34"/>
      <c r="H437" s="50">
        <f t="shared" si="6"/>
        <v>0</v>
      </c>
      <c r="I437" s="45">
        <f>G437*('Itens de Contrato'!F437+'Itens de Contrato'!G437)</f>
        <v>0</v>
      </c>
    </row>
    <row r="438" spans="1:9" ht="26.4" customHeight="1" x14ac:dyDescent="0.25">
      <c r="A438" s="40" t="str">
        <f>'Itens de Contrato'!A438</f>
        <v>Instalações Sanitárias - Ramais e ventilação</v>
      </c>
      <c r="B438" s="22" t="str">
        <f>'Itens de Contrato'!B438</f>
        <v>4.1.16</v>
      </c>
      <c r="C438" s="70" t="str">
        <f>VLOOKUP(B438,'Itens de Contrato'!B$6:J$873,2,0)</f>
        <v>JOELHO 90o PVC ESGOTO C/ANEL Ф 1.1/2" X 40mm, FAB. TIGRE, AMANCO</v>
      </c>
      <c r="D438" s="30">
        <f>'Itens de Contrato'!E438</f>
        <v>138</v>
      </c>
      <c r="E438" s="32">
        <f>D438*('Itens de Contrato'!F438 + 'Itens de Contrato'!G438)</f>
        <v>2313.800123553724</v>
      </c>
      <c r="F438" s="55">
        <f>'Itens de Contrato'!E438</f>
        <v>138</v>
      </c>
      <c r="G438" s="34"/>
      <c r="H438" s="50">
        <f t="shared" si="6"/>
        <v>0</v>
      </c>
      <c r="I438" s="45">
        <f>G438*('Itens de Contrato'!F438+'Itens de Contrato'!G438)</f>
        <v>0</v>
      </c>
    </row>
    <row r="439" spans="1:9" ht="26.4" customHeight="1" x14ac:dyDescent="0.25">
      <c r="A439" s="40" t="str">
        <f>'Itens de Contrato'!A439</f>
        <v>Instalações Sanitárias - Ramais e ventilação</v>
      </c>
      <c r="B439" s="22" t="str">
        <f>'Itens de Contrato'!B439</f>
        <v>4.1.17</v>
      </c>
      <c r="C439" s="70" t="str">
        <f>VLOOKUP(B439,'Itens de Contrato'!B$6:J$873,2,0)</f>
        <v>JOELHO 90o PVC ESGOTO Ф 40mm, FAB. TIGRE, AMANCO</v>
      </c>
      <c r="D439" s="30">
        <f>'Itens de Contrato'!E439</f>
        <v>268</v>
      </c>
      <c r="E439" s="32">
        <f>D439*('Itens de Contrato'!F439 + 'Itens de Contrato'!G439)</f>
        <v>933.44285873344575</v>
      </c>
      <c r="F439" s="55">
        <f>'Itens de Contrato'!E439</f>
        <v>268</v>
      </c>
      <c r="G439" s="34"/>
      <c r="H439" s="50">
        <f t="shared" si="6"/>
        <v>0</v>
      </c>
      <c r="I439" s="45">
        <f>G439*('Itens de Contrato'!F439+'Itens de Contrato'!G439)</f>
        <v>0</v>
      </c>
    </row>
    <row r="440" spans="1:9" ht="26.4" customHeight="1" x14ac:dyDescent="0.25">
      <c r="A440" s="40" t="str">
        <f>'Itens de Contrato'!A440</f>
        <v>Instalações Sanitárias - Ramais e ventilação</v>
      </c>
      <c r="B440" s="22" t="str">
        <f>'Itens de Contrato'!B440</f>
        <v>4.1.18</v>
      </c>
      <c r="C440" s="70" t="str">
        <f>VLOOKUP(B440,'Itens de Contrato'!B$6:J$873,2,0)</f>
        <v>JOELHO 90o PVC ESGOTO Ф 50mm, FAB. TIGRE, AMANCO</v>
      </c>
      <c r="D440" s="30">
        <f>'Itens de Contrato'!E440</f>
        <v>459</v>
      </c>
      <c r="E440" s="32">
        <f>D440*('Itens de Contrato'!F440 + 'Itens de Contrato'!G440)</f>
        <v>2617.8631367902676</v>
      </c>
      <c r="F440" s="55">
        <f>'Itens de Contrato'!E440</f>
        <v>459</v>
      </c>
      <c r="G440" s="34"/>
      <c r="H440" s="50">
        <f t="shared" si="6"/>
        <v>0</v>
      </c>
      <c r="I440" s="45">
        <f>G440*('Itens de Contrato'!F440+'Itens de Contrato'!G440)</f>
        <v>0</v>
      </c>
    </row>
    <row r="441" spans="1:9" ht="26.4" customHeight="1" x14ac:dyDescent="0.25">
      <c r="A441" s="40" t="str">
        <f>'Itens de Contrato'!A441</f>
        <v>Instalações Sanitárias - Ramais e ventilação</v>
      </c>
      <c r="B441" s="22" t="str">
        <f>'Itens de Contrato'!B441</f>
        <v>4.1.19</v>
      </c>
      <c r="C441" s="70" t="str">
        <f>VLOOKUP(B441,'Itens de Contrato'!B$6:J$873,2,0)</f>
        <v>JOELHO 90o PVC ESGOTO Ф 75mm, FAB. TIGRE, AMANCO</v>
      </c>
      <c r="D441" s="30">
        <f>'Itens de Contrato'!E441</f>
        <v>8</v>
      </c>
      <c r="E441" s="32">
        <f>D441*('Itens de Contrato'!F441 + 'Itens de Contrato'!G441)</f>
        <v>146.98242029310217</v>
      </c>
      <c r="F441" s="55">
        <f>'Itens de Contrato'!E441</f>
        <v>8</v>
      </c>
      <c r="G441" s="34"/>
      <c r="H441" s="50">
        <f t="shared" si="6"/>
        <v>0</v>
      </c>
      <c r="I441" s="45">
        <f>G441*('Itens de Contrato'!F441+'Itens de Contrato'!G441)</f>
        <v>0</v>
      </c>
    </row>
    <row r="442" spans="1:9" ht="26.4" customHeight="1" x14ac:dyDescent="0.25">
      <c r="A442" s="40" t="str">
        <f>'Itens de Contrato'!A442</f>
        <v>Instalações Sanitárias - Ramais e ventilação</v>
      </c>
      <c r="B442" s="22" t="str">
        <f>'Itens de Contrato'!B442</f>
        <v>4.1.20</v>
      </c>
      <c r="C442" s="70" t="str">
        <f>VLOOKUP(B442,'Itens de Contrato'!B$6:J$873,2,0)</f>
        <v>JOELHO 90o PVC ESGOTO Ф 100mm, FAB. TIGRE, AMANCO</v>
      </c>
      <c r="D442" s="30">
        <f>'Itens de Contrato'!E442</f>
        <v>194</v>
      </c>
      <c r="E442" s="32">
        <f>D442*('Itens de Contrato'!F442 + 'Itens de Contrato'!G442)</f>
        <v>2804.1598715160326</v>
      </c>
      <c r="F442" s="55">
        <f>'Itens de Contrato'!E442</f>
        <v>194</v>
      </c>
      <c r="G442" s="34"/>
      <c r="H442" s="50">
        <f t="shared" si="6"/>
        <v>0</v>
      </c>
      <c r="I442" s="45">
        <f>G442*('Itens de Contrato'!F442+'Itens de Contrato'!G442)</f>
        <v>0</v>
      </c>
    </row>
    <row r="443" spans="1:9" ht="26.4" customHeight="1" x14ac:dyDescent="0.25">
      <c r="A443" s="40" t="str">
        <f>'Itens de Contrato'!A443</f>
        <v>Instalações Sanitárias - Ramais e ventilação</v>
      </c>
      <c r="B443" s="22" t="str">
        <f>'Itens de Contrato'!B443</f>
        <v>4.1.21</v>
      </c>
      <c r="C443" s="70" t="str">
        <f>VLOOKUP(B443,'Itens de Contrato'!B$6:J$873,2,0)</f>
        <v>JOELHO 90o PVC ESGOTO Ф 150mm, FAB. TIGRE, AMANCO</v>
      </c>
      <c r="D443" s="30">
        <f>'Itens de Contrato'!E443</f>
        <v>3</v>
      </c>
      <c r="E443" s="32">
        <f>D443*('Itens de Contrato'!F443 + 'Itens de Contrato'!G443)</f>
        <v>313.46961673884363</v>
      </c>
      <c r="F443" s="55">
        <f>'Itens de Contrato'!E443</f>
        <v>3</v>
      </c>
      <c r="G443" s="34"/>
      <c r="H443" s="50">
        <f t="shared" si="6"/>
        <v>0</v>
      </c>
      <c r="I443" s="45">
        <f>G443*('Itens de Contrato'!F443+'Itens de Contrato'!G443)</f>
        <v>0</v>
      </c>
    </row>
    <row r="444" spans="1:9" ht="26.4" customHeight="1" x14ac:dyDescent="0.25">
      <c r="A444" s="40" t="str">
        <f>'Itens de Contrato'!A444</f>
        <v>Instalações Sanitárias - Ramais e ventilação</v>
      </c>
      <c r="B444" s="22" t="str">
        <f>'Itens de Contrato'!B444</f>
        <v>4.1.22</v>
      </c>
      <c r="C444" s="70" t="str">
        <f>VLOOKUP(B444,'Itens de Contrato'!B$6:J$873,2,0)</f>
        <v>JOELHO 45o PVC ESGOTO Ф 40mm, FAB. TIGRE, AMANCO</v>
      </c>
      <c r="D444" s="30">
        <f>'Itens de Contrato'!E444</f>
        <v>503</v>
      </c>
      <c r="E444" s="32">
        <f>D444*('Itens de Contrato'!F444 + 'Itens de Contrato'!G444)</f>
        <v>3832.3837518662094</v>
      </c>
      <c r="F444" s="55">
        <f>'Itens de Contrato'!E444</f>
        <v>503</v>
      </c>
      <c r="G444" s="34"/>
      <c r="H444" s="50">
        <f t="shared" si="6"/>
        <v>0</v>
      </c>
      <c r="I444" s="45">
        <f>G444*('Itens de Contrato'!F444+'Itens de Contrato'!G444)</f>
        <v>0</v>
      </c>
    </row>
    <row r="445" spans="1:9" ht="26.4" customHeight="1" x14ac:dyDescent="0.25">
      <c r="A445" s="40" t="str">
        <f>'Itens de Contrato'!A445</f>
        <v>Instalações Sanitárias - Ramais e ventilação</v>
      </c>
      <c r="B445" s="22" t="str">
        <f>'Itens de Contrato'!B445</f>
        <v>4.1.23</v>
      </c>
      <c r="C445" s="70" t="str">
        <f>VLOOKUP(B445,'Itens de Contrato'!B$6:J$873,2,0)</f>
        <v>JOELHO 45o PVC ESGOTO Ф 50mm, FAB. TIGRE, AMANCO</v>
      </c>
      <c r="D445" s="30">
        <f>'Itens de Contrato'!E445</f>
        <v>499</v>
      </c>
      <c r="E445" s="32">
        <f>D445*('Itens de Contrato'!F445 + 'Itens de Contrato'!G445)</f>
        <v>5453.0216704060304</v>
      </c>
      <c r="F445" s="55">
        <f>'Itens de Contrato'!E445</f>
        <v>499</v>
      </c>
      <c r="G445" s="34"/>
      <c r="H445" s="50">
        <f t="shared" si="6"/>
        <v>0</v>
      </c>
      <c r="I445" s="45">
        <f>G445*('Itens de Contrato'!F445+'Itens de Contrato'!G445)</f>
        <v>0</v>
      </c>
    </row>
    <row r="446" spans="1:9" ht="26.4" customHeight="1" x14ac:dyDescent="0.25">
      <c r="A446" s="40" t="str">
        <f>'Itens de Contrato'!A446</f>
        <v>Instalações Sanitárias - Ramais e ventilação</v>
      </c>
      <c r="B446" s="22" t="str">
        <f>'Itens de Contrato'!B446</f>
        <v>4.1.24</v>
      </c>
      <c r="C446" s="70" t="str">
        <f>VLOOKUP(B446,'Itens de Contrato'!B$6:J$873,2,0)</f>
        <v>JOELHO 45o PVC ESGOTO Ф 75mm, FAB. TIGRE, AMANCO</v>
      </c>
      <c r="D446" s="30">
        <f>'Itens de Contrato'!E446</f>
        <v>120</v>
      </c>
      <c r="E446" s="32">
        <f>D446*('Itens de Contrato'!F446 + 'Itens de Contrato'!G446)</f>
        <v>3066.7777504283531</v>
      </c>
      <c r="F446" s="55">
        <f>'Itens de Contrato'!E446</f>
        <v>120</v>
      </c>
      <c r="G446" s="34"/>
      <c r="H446" s="50">
        <f t="shared" si="6"/>
        <v>0</v>
      </c>
      <c r="I446" s="45">
        <f>G446*('Itens de Contrato'!F446+'Itens de Contrato'!G446)</f>
        <v>0</v>
      </c>
    </row>
    <row r="447" spans="1:9" ht="26.4" customHeight="1" x14ac:dyDescent="0.25">
      <c r="A447" s="40" t="str">
        <f>'Itens de Contrato'!A447</f>
        <v>Instalações Sanitárias - Ramais e ventilação</v>
      </c>
      <c r="B447" s="22" t="str">
        <f>'Itens de Contrato'!B447</f>
        <v>4.1.25</v>
      </c>
      <c r="C447" s="70" t="str">
        <f>VLOOKUP(B447,'Itens de Contrato'!B$6:J$873,2,0)</f>
        <v>JOELHO 45o PVC ESGOTO Ф 100mm, FAB. TIGRE, AMANCO</v>
      </c>
      <c r="D447" s="30">
        <f>'Itens de Contrato'!E447</f>
        <v>178</v>
      </c>
      <c r="E447" s="32">
        <f>D447*('Itens de Contrato'!F447 + 'Itens de Contrato'!G447)</f>
        <v>4618.8006528597825</v>
      </c>
      <c r="F447" s="55">
        <f>'Itens de Contrato'!E447</f>
        <v>178</v>
      </c>
      <c r="G447" s="34"/>
      <c r="H447" s="50">
        <f t="shared" si="6"/>
        <v>0</v>
      </c>
      <c r="I447" s="45">
        <f>G447*('Itens de Contrato'!F447+'Itens de Contrato'!G447)</f>
        <v>0</v>
      </c>
    </row>
    <row r="448" spans="1:9" ht="26.4" customHeight="1" x14ac:dyDescent="0.25">
      <c r="A448" s="40" t="str">
        <f>'Itens de Contrato'!A448</f>
        <v>Instalações Sanitárias - Ramais e ventilação</v>
      </c>
      <c r="B448" s="22" t="str">
        <f>'Itens de Contrato'!B448</f>
        <v>4.1.26</v>
      </c>
      <c r="C448" s="70" t="str">
        <f>VLOOKUP(B448,'Itens de Contrato'!B$6:J$873,2,0)</f>
        <v>JOELHO 45o PVC ESGOTO Ф 150mm, FAB. TIGRE, AMANCO</v>
      </c>
      <c r="D448" s="30">
        <f>'Itens de Contrato'!E448</f>
        <v>4</v>
      </c>
      <c r="E448" s="32">
        <f>D448*('Itens de Contrato'!F448 + 'Itens de Contrato'!G448)</f>
        <v>852.2890579555002</v>
      </c>
      <c r="F448" s="55">
        <f>'Itens de Contrato'!E448</f>
        <v>4</v>
      </c>
      <c r="G448" s="34"/>
      <c r="H448" s="50">
        <f t="shared" si="6"/>
        <v>0</v>
      </c>
      <c r="I448" s="45">
        <f>G448*('Itens de Contrato'!F448+'Itens de Contrato'!G448)</f>
        <v>0</v>
      </c>
    </row>
    <row r="449" spans="1:9" ht="26.4" customHeight="1" x14ac:dyDescent="0.25">
      <c r="A449" s="40" t="str">
        <f>'Itens de Contrato'!A449</f>
        <v>Instalações Sanitárias - Ramais e ventilação</v>
      </c>
      <c r="B449" s="22" t="str">
        <f>'Itens de Contrato'!B449</f>
        <v>4.1.27</v>
      </c>
      <c r="C449" s="70" t="str">
        <f>VLOOKUP(B449,'Itens de Contrato'!B$6:J$873,2,0)</f>
        <v>JUNÇÃO SIMPLES 45o PVC ESGOTO Ф 50x50mm, FAB. TIGRE, AMANCO</v>
      </c>
      <c r="D449" s="30">
        <f>'Itens de Contrato'!E449</f>
        <v>78</v>
      </c>
      <c r="E449" s="32">
        <f>D449*('Itens de Contrato'!F449 + 'Itens de Contrato'!G449)</f>
        <v>2085.9411113863684</v>
      </c>
      <c r="F449" s="55">
        <f>'Itens de Contrato'!E449</f>
        <v>78</v>
      </c>
      <c r="G449" s="34"/>
      <c r="H449" s="50">
        <f t="shared" si="6"/>
        <v>0</v>
      </c>
      <c r="I449" s="45">
        <f>G449*('Itens de Contrato'!F449+'Itens de Contrato'!G449)</f>
        <v>0</v>
      </c>
    </row>
    <row r="450" spans="1:9" ht="26.4" customHeight="1" x14ac:dyDescent="0.25">
      <c r="A450" s="40" t="str">
        <f>'Itens de Contrato'!A450</f>
        <v>Instalações Sanitárias - Ramais e ventilação</v>
      </c>
      <c r="B450" s="22" t="str">
        <f>'Itens de Contrato'!B450</f>
        <v>4.1.28</v>
      </c>
      <c r="C450" s="70" t="str">
        <f>VLOOKUP(B450,'Itens de Contrato'!B$6:J$873,2,0)</f>
        <v>JUNÇÃO SIMPLES 45o PVC ESGOTO Ф 100x100mm, FAB. TIGRE, AMANCO</v>
      </c>
      <c r="D450" s="30">
        <f>'Itens de Contrato'!E450</f>
        <v>136</v>
      </c>
      <c r="E450" s="32">
        <f>D450*('Itens de Contrato'!F450 + 'Itens de Contrato'!G450)</f>
        <v>9687.3334061790829</v>
      </c>
      <c r="F450" s="55">
        <f>'Itens de Contrato'!E450</f>
        <v>136</v>
      </c>
      <c r="G450" s="34"/>
      <c r="H450" s="50">
        <f t="shared" si="6"/>
        <v>0</v>
      </c>
      <c r="I450" s="45">
        <f>G450*('Itens de Contrato'!F450+'Itens de Contrato'!G450)</f>
        <v>0</v>
      </c>
    </row>
    <row r="451" spans="1:9" ht="26.4" customHeight="1" x14ac:dyDescent="0.25">
      <c r="A451" s="40" t="str">
        <f>'Itens de Contrato'!A451</f>
        <v>Instalações Sanitárias - Ramais e ventilação</v>
      </c>
      <c r="B451" s="22" t="str">
        <f>'Itens de Contrato'!B451</f>
        <v>4.1.29</v>
      </c>
      <c r="C451" s="70" t="str">
        <f>VLOOKUP(B451,'Itens de Contrato'!B$6:J$873,2,0)</f>
        <v>JUNÇÃO SIMPLES 45o PVC ESGOTO Ф 100x75mm, FAB. TIGRE, AMANCO</v>
      </c>
      <c r="D451" s="30">
        <f>'Itens de Contrato'!E451</f>
        <v>53</v>
      </c>
      <c r="E451" s="32">
        <f>D451*('Itens de Contrato'!F451 + 'Itens de Contrato'!G451)</f>
        <v>3948.4943219552424</v>
      </c>
      <c r="F451" s="55">
        <f>'Itens de Contrato'!E451</f>
        <v>53</v>
      </c>
      <c r="G451" s="34"/>
      <c r="H451" s="50">
        <f t="shared" si="6"/>
        <v>0</v>
      </c>
      <c r="I451" s="45">
        <f>G451*('Itens de Contrato'!F451+'Itens de Contrato'!G451)</f>
        <v>0</v>
      </c>
    </row>
    <row r="452" spans="1:9" ht="26.4" customHeight="1" x14ac:dyDescent="0.25">
      <c r="A452" s="40" t="str">
        <f>'Itens de Contrato'!A452</f>
        <v>Instalações Sanitárias - Ramais e ventilação</v>
      </c>
      <c r="B452" s="22" t="str">
        <f>'Itens de Contrato'!B452</f>
        <v>4.1.30</v>
      </c>
      <c r="C452" s="70" t="str">
        <f>VLOOKUP(B452,'Itens de Contrato'!B$6:J$873,2,0)</f>
        <v>JUNÇÃO SIMPLES 45o PVC ESGOTO Ф 100x50mm, FAB. TIGRE, AMANCO</v>
      </c>
      <c r="D452" s="30">
        <f>'Itens de Contrato'!E452</f>
        <v>137</v>
      </c>
      <c r="E452" s="32">
        <f>D452*('Itens de Contrato'!F452 + 'Itens de Contrato'!G452)</f>
        <v>7185.8863281608274</v>
      </c>
      <c r="F452" s="55">
        <f>'Itens de Contrato'!E452</f>
        <v>137</v>
      </c>
      <c r="G452" s="34"/>
      <c r="H452" s="50">
        <f t="shared" si="6"/>
        <v>0</v>
      </c>
      <c r="I452" s="45">
        <f>G452*('Itens de Contrato'!F452+'Itens de Contrato'!G452)</f>
        <v>0</v>
      </c>
    </row>
    <row r="453" spans="1:9" ht="26.4" customHeight="1" x14ac:dyDescent="0.25">
      <c r="A453" s="40" t="str">
        <f>'Itens de Contrato'!A453</f>
        <v>Instalações Sanitárias - Ramais e ventilação</v>
      </c>
      <c r="B453" s="22" t="str">
        <f>'Itens de Contrato'!B453</f>
        <v>4.1.31</v>
      </c>
      <c r="C453" s="70" t="str">
        <f>VLOOKUP(B453,'Itens de Contrato'!B$6:J$873,2,0)</f>
        <v>JUNÇÃO SIMPLES 45o PVC ESGOTO Ф 75x50mm, FAB. TIGRE, AMANCO</v>
      </c>
      <c r="D453" s="30">
        <f>'Itens de Contrato'!E453</f>
        <v>131</v>
      </c>
      <c r="E453" s="32">
        <f>D453*('Itens de Contrato'!F453 + 'Itens de Contrato'!G453)</f>
        <v>5458.1371247903016</v>
      </c>
      <c r="F453" s="55">
        <f>'Itens de Contrato'!E453</f>
        <v>131</v>
      </c>
      <c r="G453" s="34"/>
      <c r="H453" s="50">
        <f t="shared" si="6"/>
        <v>0</v>
      </c>
      <c r="I453" s="45">
        <f>G453*('Itens de Contrato'!F453+'Itens de Contrato'!G453)</f>
        <v>0</v>
      </c>
    </row>
    <row r="454" spans="1:9" ht="26.4" customHeight="1" x14ac:dyDescent="0.25">
      <c r="A454" s="40" t="str">
        <f>'Itens de Contrato'!A454</f>
        <v>Instalações Sanitárias - Ramais e ventilação</v>
      </c>
      <c r="B454" s="22" t="str">
        <f>'Itens de Contrato'!B454</f>
        <v>4.1.32</v>
      </c>
      <c r="C454" s="70" t="str">
        <f>VLOOKUP(B454,'Itens de Contrato'!B$6:J$873,2,0)</f>
        <v>JUNÇÃO INVERTIDA 45o PVC ESGOTO Ф 75x50mm, FAB. TIGRE, AMANCO</v>
      </c>
      <c r="D454" s="30">
        <f>'Itens de Contrato'!E454</f>
        <v>130</v>
      </c>
      <c r="E454" s="32">
        <f>D454*('Itens de Contrato'!F454 + 'Itens de Contrato'!G454)</f>
        <v>4384.7630119180531</v>
      </c>
      <c r="F454" s="55">
        <f>'Itens de Contrato'!E454</f>
        <v>130</v>
      </c>
      <c r="G454" s="34"/>
      <c r="H454" s="50">
        <f t="shared" ref="H454:H517" si="7">G454/D454</f>
        <v>0</v>
      </c>
      <c r="I454" s="45">
        <f>G454*('Itens de Contrato'!F454+'Itens de Contrato'!G454)</f>
        <v>0</v>
      </c>
    </row>
    <row r="455" spans="1:9" ht="26.4" customHeight="1" x14ac:dyDescent="0.25">
      <c r="A455" s="40" t="str">
        <f>'Itens de Contrato'!A455</f>
        <v>Instalações Sanitárias - Ramais e ventilação</v>
      </c>
      <c r="B455" s="22" t="str">
        <f>'Itens de Contrato'!B455</f>
        <v>4.1.33</v>
      </c>
      <c r="C455" s="70" t="str">
        <f>VLOOKUP(B455,'Itens de Contrato'!B$6:J$873,2,0)</f>
        <v>JUNÇÃO INVERTIDA 45o PVC ESGOTO Ф 100x75mm, FAB. TIGRE, AMANCO</v>
      </c>
      <c r="D455" s="30">
        <f>'Itens de Contrato'!E455</f>
        <v>10</v>
      </c>
      <c r="E455" s="32">
        <f>D455*('Itens de Contrato'!F455 + 'Itens de Contrato'!G455)</f>
        <v>690.50725909435414</v>
      </c>
      <c r="F455" s="55">
        <f>'Itens de Contrato'!E455</f>
        <v>10</v>
      </c>
      <c r="G455" s="34"/>
      <c r="H455" s="50">
        <f t="shared" si="7"/>
        <v>0</v>
      </c>
      <c r="I455" s="45">
        <f>G455*('Itens de Contrato'!F455+'Itens de Contrato'!G455)</f>
        <v>0</v>
      </c>
    </row>
    <row r="456" spans="1:9" ht="26.4" customHeight="1" x14ac:dyDescent="0.25">
      <c r="A456" s="40" t="str">
        <f>'Itens de Contrato'!A456</f>
        <v>Instalações Sanitárias - Ramais e ventilação</v>
      </c>
      <c r="B456" s="22" t="str">
        <f>'Itens de Contrato'!B456</f>
        <v>4.1.34</v>
      </c>
      <c r="C456" s="70" t="str">
        <f>VLOOKUP(B456,'Itens de Contrato'!B$6:J$873,2,0)</f>
        <v>TÊ 90o PVC ESGOTO Ф 50x50mm, FAB. TIGRE, AMANCO</v>
      </c>
      <c r="D456" s="30">
        <f>'Itens de Contrato'!E456</f>
        <v>59</v>
      </c>
      <c r="E456" s="32">
        <f>D456*('Itens de Contrato'!F456 + 'Itens de Contrato'!G456)</f>
        <v>1307.4730639283628</v>
      </c>
      <c r="F456" s="55">
        <f>'Itens de Contrato'!E456</f>
        <v>59</v>
      </c>
      <c r="G456" s="34"/>
      <c r="H456" s="50">
        <f t="shared" si="7"/>
        <v>0</v>
      </c>
      <c r="I456" s="45">
        <f>G456*('Itens de Contrato'!F456+'Itens de Contrato'!G456)</f>
        <v>0</v>
      </c>
    </row>
    <row r="457" spans="1:9" ht="26.4" customHeight="1" x14ac:dyDescent="0.25">
      <c r="A457" s="40" t="str">
        <f>'Itens de Contrato'!A457</f>
        <v>Instalações Sanitárias - Ramais e ventilação</v>
      </c>
      <c r="B457" s="22" t="str">
        <f>'Itens de Contrato'!B457</f>
        <v>4.1.35</v>
      </c>
      <c r="C457" s="70" t="str">
        <f>VLOOKUP(B457,'Itens de Contrato'!B$6:J$873,2,0)</f>
        <v>TÊ 90o PVC ESGOTO Ф 75x75mm, FAB. TIGRE, AMANCO</v>
      </c>
      <c r="D457" s="30">
        <f>'Itens de Contrato'!E457</f>
        <v>1</v>
      </c>
      <c r="E457" s="32">
        <f>D457*('Itens de Contrato'!F457 + 'Itens de Contrato'!G457)</f>
        <v>55.815006758221877</v>
      </c>
      <c r="F457" s="55">
        <f>'Itens de Contrato'!E457</f>
        <v>1</v>
      </c>
      <c r="G457" s="34"/>
      <c r="H457" s="50">
        <f t="shared" si="7"/>
        <v>0</v>
      </c>
      <c r="I457" s="45">
        <f>G457*('Itens de Contrato'!F457+'Itens de Contrato'!G457)</f>
        <v>0</v>
      </c>
    </row>
    <row r="458" spans="1:9" ht="26.4" customHeight="1" x14ac:dyDescent="0.25">
      <c r="A458" s="40" t="str">
        <f>'Itens de Contrato'!A458</f>
        <v>Instalações Sanitárias - Ramais e ventilação</v>
      </c>
      <c r="B458" s="22" t="str">
        <f>'Itens de Contrato'!B458</f>
        <v>4.1.36</v>
      </c>
      <c r="C458" s="70" t="str">
        <f>VLOOKUP(B458,'Itens de Contrato'!B$6:J$873,2,0)</f>
        <v>TÊ 90o PVC ESGOTO Ф 100x100mm, FAB. TIGRE, AMANCO</v>
      </c>
      <c r="D458" s="30">
        <f>'Itens de Contrato'!E458</f>
        <v>3</v>
      </c>
      <c r="E458" s="32">
        <f>D458*('Itens de Contrato'!F458 + 'Itens de Contrato'!G458)</f>
        <v>83.591897797024956</v>
      </c>
      <c r="F458" s="55">
        <f>'Itens de Contrato'!E458</f>
        <v>3</v>
      </c>
      <c r="G458" s="34"/>
      <c r="H458" s="50">
        <f t="shared" si="7"/>
        <v>0</v>
      </c>
      <c r="I458" s="45">
        <f>G458*('Itens de Contrato'!F458+'Itens de Contrato'!G458)</f>
        <v>0</v>
      </c>
    </row>
    <row r="459" spans="1:9" ht="26.4" customHeight="1" x14ac:dyDescent="0.25">
      <c r="A459" s="40" t="str">
        <f>'Itens de Contrato'!A459</f>
        <v>Instalações Sanitárias - Ramais e ventilação</v>
      </c>
      <c r="B459" s="22" t="str">
        <f>'Itens de Contrato'!B459</f>
        <v>4.1.37</v>
      </c>
      <c r="C459" s="70" t="str">
        <f>VLOOKUP(B459,'Itens de Contrato'!B$6:J$873,2,0)</f>
        <v>TE DE REDUÇÃO 90o PVC ESGOTO Ф 100x50mm, FAB. TIGRE, AMANCO</v>
      </c>
      <c r="D459" s="30">
        <f>'Itens de Contrato'!E459</f>
        <v>2</v>
      </c>
      <c r="E459" s="32">
        <f>D459*('Itens de Contrato'!F459 + 'Itens de Contrato'!G459)</f>
        <v>61.030669925619961</v>
      </c>
      <c r="F459" s="55">
        <f>'Itens de Contrato'!E459</f>
        <v>2</v>
      </c>
      <c r="G459" s="34"/>
      <c r="H459" s="50">
        <f t="shared" si="7"/>
        <v>0</v>
      </c>
      <c r="I459" s="45">
        <f>G459*('Itens de Contrato'!F459+'Itens de Contrato'!G459)</f>
        <v>0</v>
      </c>
    </row>
    <row r="460" spans="1:9" ht="26.4" customHeight="1" x14ac:dyDescent="0.25">
      <c r="A460" s="40" t="str">
        <f>'Itens de Contrato'!A460</f>
        <v>Instalações Sanitárias - Ramais e ventilação</v>
      </c>
      <c r="B460" s="22" t="str">
        <f>'Itens de Contrato'!B460</f>
        <v>4.1.38</v>
      </c>
      <c r="C460" s="70" t="str">
        <f>VLOOKUP(B460,'Itens de Contrato'!B$6:J$873,2,0)</f>
        <v>TE DE REDUÇÃO 90o PVC ESGOTO Ф 75x50mm, FAB. TIGRE, AMANCO</v>
      </c>
      <c r="D460" s="30">
        <f>'Itens de Contrato'!E460</f>
        <v>3</v>
      </c>
      <c r="E460" s="32">
        <f>D460*('Itens de Contrato'!F460 + 'Itens de Contrato'!G460)</f>
        <v>138.32500738636389</v>
      </c>
      <c r="F460" s="55">
        <f>'Itens de Contrato'!E460</f>
        <v>3</v>
      </c>
      <c r="G460" s="34"/>
      <c r="H460" s="50">
        <f t="shared" si="7"/>
        <v>0</v>
      </c>
      <c r="I460" s="45">
        <f>G460*('Itens de Contrato'!F460+'Itens de Contrato'!G460)</f>
        <v>0</v>
      </c>
    </row>
    <row r="461" spans="1:9" ht="26.4" customHeight="1" x14ac:dyDescent="0.25">
      <c r="A461" s="40" t="str">
        <f>'Itens de Contrato'!A461</f>
        <v>Instalações Sanitárias - Ramais e ventilação</v>
      </c>
      <c r="B461" s="22" t="str">
        <f>'Itens de Contrato'!B461</f>
        <v>4.1.39</v>
      </c>
      <c r="C461" s="70" t="str">
        <f>VLOOKUP(B461,'Itens de Contrato'!B$6:J$873,2,0)</f>
        <v>TERMINAL DE VENTILAÇÃO PVC ESGOTO Ф 50mm, FAB. TIGRE, AMANCO</v>
      </c>
      <c r="D461" s="30">
        <f>'Itens de Contrato'!E461</f>
        <v>1</v>
      </c>
      <c r="E461" s="32">
        <f>D461*('Itens de Contrato'!F461 + 'Itens de Contrato'!G461)</f>
        <v>24.674945762052388</v>
      </c>
      <c r="F461" s="55">
        <f>'Itens de Contrato'!E461</f>
        <v>1</v>
      </c>
      <c r="G461" s="34"/>
      <c r="H461" s="50">
        <f t="shared" si="7"/>
        <v>0</v>
      </c>
      <c r="I461" s="45">
        <f>G461*('Itens de Contrato'!F461+'Itens de Contrato'!G461)</f>
        <v>0</v>
      </c>
    </row>
    <row r="462" spans="1:9" ht="26.4" customHeight="1" x14ac:dyDescent="0.25">
      <c r="A462" s="40" t="str">
        <f>'Itens de Contrato'!A462</f>
        <v>Instalações Sanitárias - Ramais e ventilação</v>
      </c>
      <c r="B462" s="22" t="str">
        <f>'Itens de Contrato'!B462</f>
        <v>4.1.40</v>
      </c>
      <c r="C462" s="70" t="str">
        <f>VLOOKUP(B462,'Itens de Contrato'!B$6:J$873,2,0)</f>
        <v>TERMINAL DE VENTILAÇÃO PVC ESGOTO Ф 100mm, FAB. TIGRE, AMANCO</v>
      </c>
      <c r="D462" s="30">
        <f>'Itens de Contrato'!E462</f>
        <v>14</v>
      </c>
      <c r="E462" s="32">
        <f>D462*('Itens de Contrato'!F462 + 'Itens de Contrato'!G462)</f>
        <v>748.01692883195756</v>
      </c>
      <c r="F462" s="55">
        <f>'Itens de Contrato'!E462</f>
        <v>14</v>
      </c>
      <c r="G462" s="34"/>
      <c r="H462" s="50">
        <f t="shared" si="7"/>
        <v>0</v>
      </c>
      <c r="I462" s="45">
        <f>G462*('Itens de Contrato'!F462+'Itens de Contrato'!G462)</f>
        <v>0</v>
      </c>
    </row>
    <row r="463" spans="1:9" ht="26.4" customHeight="1" x14ac:dyDescent="0.25">
      <c r="A463" s="40" t="str">
        <f>'Itens de Contrato'!A463</f>
        <v>Instalações Sanitárias - Ramais e ventilação</v>
      </c>
      <c r="B463" s="22" t="str">
        <f>'Itens de Contrato'!B463</f>
        <v>4.1.41</v>
      </c>
      <c r="C463" s="70" t="str">
        <f>VLOOKUP(B463,'Itens de Contrato'!B$6:J$873,2,0)</f>
        <v>ADAPTADOR P/MÁQUINA DE LAVAR PVC ESGOTO Ф38/40mm, FAB. TIGRE, AMANCO</v>
      </c>
      <c r="D463" s="30">
        <f>'Itens de Contrato'!E463</f>
        <v>26</v>
      </c>
      <c r="E463" s="32">
        <f>D463*('Itens de Contrato'!F463 + 'Itens de Contrato'!G463)</f>
        <v>1874.5134334297559</v>
      </c>
      <c r="F463" s="55">
        <f>'Itens de Contrato'!E463</f>
        <v>26</v>
      </c>
      <c r="G463" s="34"/>
      <c r="H463" s="50">
        <f t="shared" si="7"/>
        <v>0</v>
      </c>
      <c r="I463" s="45">
        <f>G463*('Itens de Contrato'!F463+'Itens de Contrato'!G463)</f>
        <v>0</v>
      </c>
    </row>
    <row r="464" spans="1:9" ht="26.4" customHeight="1" x14ac:dyDescent="0.25">
      <c r="A464" s="40" t="str">
        <f>'Itens de Contrato'!A464</f>
        <v>Instalações Sanitárias - Caixas e ralos</v>
      </c>
      <c r="B464" s="22" t="str">
        <f>'Itens de Contrato'!B464</f>
        <v>4.2.1</v>
      </c>
      <c r="C464" s="70" t="str">
        <f>VLOOKUP(B464,'Itens de Contrato'!B$6:J$873,2,0)</f>
        <v>CAIXA SIFONADA EM PVC GRELHA CROMADA 150 x 150 x 50mm, FAB. TIGRE, AMANCO</v>
      </c>
      <c r="D464" s="30">
        <f>'Itens de Contrato'!E464</f>
        <v>137</v>
      </c>
      <c r="E464" s="32">
        <f>D464*('Itens de Contrato'!F464 + 'Itens de Contrato'!G464)</f>
        <v>48325.755524972898</v>
      </c>
      <c r="F464" s="55">
        <f>'Itens de Contrato'!E464</f>
        <v>137</v>
      </c>
      <c r="G464" s="34"/>
      <c r="H464" s="50">
        <f t="shared" si="7"/>
        <v>0</v>
      </c>
      <c r="I464" s="45">
        <f>G464*('Itens de Contrato'!F464+'Itens de Contrato'!G464)</f>
        <v>0</v>
      </c>
    </row>
    <row r="465" spans="1:9" ht="26.4" customHeight="1" x14ac:dyDescent="0.25">
      <c r="A465" s="40" t="str">
        <f>'Itens de Contrato'!A465</f>
        <v>Instalações Sanitárias - Caixas e ralos</v>
      </c>
      <c r="B465" s="22" t="str">
        <f>'Itens de Contrato'!B465</f>
        <v>4.2.2</v>
      </c>
      <c r="C465" s="70" t="str">
        <f>VLOOKUP(B465,'Itens de Contrato'!B$6:J$873,2,0)</f>
        <v>RALO SAIDA VERTICAL GRELHA QUADRADA CROMADA 100 x 100 x 40mm, FAB. TIGRE, AMANCO</v>
      </c>
      <c r="D465" s="30">
        <f>'Itens de Contrato'!E465</f>
        <v>130</v>
      </c>
      <c r="E465" s="32">
        <f>D465*('Itens de Contrato'!F465 + 'Itens de Contrato'!G465)</f>
        <v>17070.423689314772</v>
      </c>
      <c r="F465" s="55">
        <f>'Itens de Contrato'!E465</f>
        <v>130</v>
      </c>
      <c r="G465" s="34"/>
      <c r="H465" s="50">
        <f t="shared" si="7"/>
        <v>0</v>
      </c>
      <c r="I465" s="45">
        <f>G465*('Itens de Contrato'!F465+'Itens de Contrato'!G465)</f>
        <v>0</v>
      </c>
    </row>
    <row r="466" spans="1:9" ht="26.4" customHeight="1" x14ac:dyDescent="0.25">
      <c r="A466" s="40" t="str">
        <f>'Itens de Contrato'!A466</f>
        <v>Instalações Sanitárias - Elementos de fixação e suporte / Acessórios</v>
      </c>
      <c r="B466" s="22" t="str">
        <f>'Itens de Contrato'!B466</f>
        <v>4.3.1</v>
      </c>
      <c r="C466" s="70" t="str">
        <f>VLOOKUP(B466,'Itens de Contrato'!B$6:J$873,2,0)</f>
        <v xml:space="preserve">PERFILADO EM CHAPA DE AÇO PERFURADO, CH#16 MSG, Ref.: MAX.PPR-GE, NBR-10476, DIM.38x38mm, FAB. MAXTIL, CARMEHIL    </v>
      </c>
      <c r="D466" s="30">
        <f>'Itens de Contrato'!E466</f>
        <v>12</v>
      </c>
      <c r="E466" s="32">
        <f>D466*('Itens de Contrato'!F466 + 'Itens de Contrato'!G466)</f>
        <v>751.14670677686081</v>
      </c>
      <c r="F466" s="55">
        <f>'Itens de Contrato'!E466</f>
        <v>12</v>
      </c>
      <c r="G466" s="34"/>
      <c r="H466" s="50">
        <f t="shared" si="7"/>
        <v>0</v>
      </c>
      <c r="I466" s="45">
        <f>G466*('Itens de Contrato'!F466+'Itens de Contrato'!G466)</f>
        <v>0</v>
      </c>
    </row>
    <row r="467" spans="1:9" ht="26.4" customHeight="1" x14ac:dyDescent="0.25">
      <c r="A467" s="40" t="str">
        <f>'Itens de Contrato'!A467</f>
        <v>Instalações Sanitárias - Elementos de fixação e suporte / Acessórios</v>
      </c>
      <c r="B467" s="22" t="str">
        <f>'Itens de Contrato'!B467</f>
        <v>4.3.2</v>
      </c>
      <c r="C467" s="70" t="str">
        <f>VLOOKUP(B467,'Itens de Contrato'!B$6:J$873,2,0)</f>
        <v>CHUMBADOR ROSCA INTERNA Ф1/4" x 31mm, Ref. MAX.ARS14, FAB. MAXTIL,CARMEHIL</v>
      </c>
      <c r="D467" s="30">
        <f>'Itens de Contrato'!E467</f>
        <v>24</v>
      </c>
      <c r="E467" s="32">
        <f>D467*('Itens de Contrato'!F467 + 'Itens de Contrato'!G467)</f>
        <v>171.02000913223173</v>
      </c>
      <c r="F467" s="55">
        <f>'Itens de Contrato'!E467</f>
        <v>24</v>
      </c>
      <c r="G467" s="34"/>
      <c r="H467" s="50">
        <f t="shared" si="7"/>
        <v>0</v>
      </c>
      <c r="I467" s="45">
        <f>G467*('Itens de Contrato'!F467+'Itens de Contrato'!G467)</f>
        <v>0</v>
      </c>
    </row>
    <row r="468" spans="1:9" ht="26.4" customHeight="1" x14ac:dyDescent="0.25">
      <c r="A468" s="40" t="str">
        <f>'Itens de Contrato'!A468</f>
        <v>Instalações Sanitárias - Elementos de fixação e suporte / Acessórios</v>
      </c>
      <c r="B468" s="22" t="str">
        <f>'Itens de Contrato'!B468</f>
        <v>4.3.3</v>
      </c>
      <c r="C468" s="70" t="str">
        <f>VLOOKUP(B468,'Itens de Contrato'!B$6:J$873,2,0)</f>
        <v>VERGALHÃO (TIRANTE) AÇO GALVANIZADO, ROSCA TOTAL Ф 1/4", Ref. MAX.AF.BR.1/4, FAB. MAXTIL,CARMEHIL</v>
      </c>
      <c r="D468" s="30">
        <f>'Itens de Contrato'!E468</f>
        <v>12</v>
      </c>
      <c r="E468" s="32">
        <f>D468*('Itens de Contrato'!F468 + 'Itens de Contrato'!G468)</f>
        <v>114.28160610247957</v>
      </c>
      <c r="F468" s="55">
        <f>'Itens de Contrato'!E468</f>
        <v>12</v>
      </c>
      <c r="G468" s="34"/>
      <c r="H468" s="50">
        <f t="shared" si="7"/>
        <v>0</v>
      </c>
      <c r="I468" s="45">
        <f>G468*('Itens de Contrato'!F468+'Itens de Contrato'!G468)</f>
        <v>0</v>
      </c>
    </row>
    <row r="469" spans="1:9" ht="26.4" customHeight="1" x14ac:dyDescent="0.25">
      <c r="A469" s="40" t="str">
        <f>'Itens de Contrato'!A469</f>
        <v>Instalações Sanitárias - Elementos de fixação e suporte / Acessórios</v>
      </c>
      <c r="B469" s="22" t="str">
        <f>'Itens de Contrato'!B469</f>
        <v>4.3.4</v>
      </c>
      <c r="C469" s="70" t="str">
        <f>VLOOKUP(B469,'Itens de Contrato'!B$6:J$873,2,0)</f>
        <v>TIRO (PINO / FINCA-PINO) 30x20mm Ф 1/4" FAB.WALSYWA, HILT</v>
      </c>
      <c r="D469" s="30">
        <f>'Itens de Contrato'!E469</f>
        <v>952</v>
      </c>
      <c r="E469" s="32">
        <f>D469*('Itens de Contrato'!F469 + 'Itens de Contrato'!G469)</f>
        <v>3990.466879752074</v>
      </c>
      <c r="F469" s="55">
        <f>'Itens de Contrato'!E469</f>
        <v>952</v>
      </c>
      <c r="G469" s="34"/>
      <c r="H469" s="50">
        <f t="shared" si="7"/>
        <v>0</v>
      </c>
      <c r="I469" s="45">
        <f>G469*('Itens de Contrato'!F469+'Itens de Contrato'!G469)</f>
        <v>0</v>
      </c>
    </row>
    <row r="470" spans="1:9" ht="26.4" customHeight="1" x14ac:dyDescent="0.25">
      <c r="A470" s="40" t="str">
        <f>'Itens de Contrato'!A470</f>
        <v>Instalações Sanitárias - Elementos de fixação e suporte / Acessórios</v>
      </c>
      <c r="B470" s="22" t="str">
        <f>'Itens de Contrato'!B470</f>
        <v>4.3.5</v>
      </c>
      <c r="C470" s="70" t="str">
        <f>VLOOKUP(B470,'Itens de Contrato'!B$6:J$873,2,0)</f>
        <v>BARRA CHATA DE ALUMINIO NATURAL 1/2" x 1/8", FAB. ALCOA, CBA</v>
      </c>
      <c r="D470" s="30">
        <f>'Itens de Contrato'!E470</f>
        <v>537</v>
      </c>
      <c r="E470" s="32">
        <f>D470*('Itens de Contrato'!F470 + 'Itens de Contrato'!G470)</f>
        <v>6752.7753605888565</v>
      </c>
      <c r="F470" s="55">
        <f>'Itens de Contrato'!E470</f>
        <v>537</v>
      </c>
      <c r="G470" s="34"/>
      <c r="H470" s="50">
        <f t="shared" si="7"/>
        <v>0</v>
      </c>
      <c r="I470" s="45">
        <f>G470*('Itens de Contrato'!F470+'Itens de Contrato'!G470)</f>
        <v>0</v>
      </c>
    </row>
    <row r="471" spans="1:9" ht="26.4" customHeight="1" x14ac:dyDescent="0.25">
      <c r="A471" s="40" t="str">
        <f>'Itens de Contrato'!A471</f>
        <v>Instalações Sanitárias - Elementos de fixação e suporte / Acessórios</v>
      </c>
      <c r="B471" s="22" t="str">
        <f>'Itens de Contrato'!B471</f>
        <v>4.3.6</v>
      </c>
      <c r="C471" s="70" t="str">
        <f>VLOOKUP(B471,'Itens de Contrato'!B$6:J$873,2,0)</f>
        <v>REBITE DE REPUXO "POP" P/ALUMINIO 3.2 x 08 x 1/8", FAB. ALCOA, CBA</v>
      </c>
      <c r="D471" s="30">
        <f>'Itens de Contrato'!E471</f>
        <v>1904</v>
      </c>
      <c r="E471" s="32">
        <f>D471*('Itens de Contrato'!F471 + 'Itens de Contrato'!G471)</f>
        <v>266.031125316805</v>
      </c>
      <c r="F471" s="55">
        <f>'Itens de Contrato'!E471</f>
        <v>1904</v>
      </c>
      <c r="G471" s="34"/>
      <c r="H471" s="50">
        <f t="shared" si="7"/>
        <v>0</v>
      </c>
      <c r="I471" s="45">
        <f>G471*('Itens de Contrato'!F471+'Itens de Contrato'!G471)</f>
        <v>0</v>
      </c>
    </row>
    <row r="472" spans="1:9" ht="26.4" customHeight="1" x14ac:dyDescent="0.25">
      <c r="A472" s="40" t="str">
        <f>'Itens de Contrato'!A472</f>
        <v>Instalações Sanitárias - Elementos de fixação e suporte / Acessórios</v>
      </c>
      <c r="B472" s="22" t="str">
        <f>'Itens de Contrato'!B472</f>
        <v>4.3.7</v>
      </c>
      <c r="C472" s="70" t="str">
        <f>VLOOKUP(B472,'Itens de Contrato'!B$6:J$873,2,0)</f>
        <v>PORCA SEXTAVADA Ref.AF.PS E ARRUELA LISA Ref.AF.AL Ф 1/4", FAB. MAXTIL,CARMEHIL</v>
      </c>
      <c r="D472" s="30">
        <f>'Itens de Contrato'!E472</f>
        <v>952</v>
      </c>
      <c r="E472" s="32">
        <f>D472*('Itens de Contrato'!F472 + 'Itens de Contrato'!G472)</f>
        <v>372.44357544352698</v>
      </c>
      <c r="F472" s="55">
        <f>'Itens de Contrato'!E472</f>
        <v>952</v>
      </c>
      <c r="G472" s="34"/>
      <c r="H472" s="50">
        <f t="shared" si="7"/>
        <v>0</v>
      </c>
      <c r="I472" s="45">
        <f>G472*('Itens de Contrato'!F472+'Itens de Contrato'!G472)</f>
        <v>0</v>
      </c>
    </row>
    <row r="473" spans="1:9" ht="26.4" customHeight="1" x14ac:dyDescent="0.25">
      <c r="A473" s="40" t="str">
        <f>'Itens de Contrato'!A473</f>
        <v>Instalações Sanitárias - Elementos de fixação e suporte / Acessórios</v>
      </c>
      <c r="B473" s="22" t="str">
        <f>'Itens de Contrato'!B473</f>
        <v>4.3.8</v>
      </c>
      <c r="C473" s="70" t="str">
        <f>VLOOKUP(B473,'Itens de Contrato'!B$6:J$873,2,0)</f>
        <v>ADESIVO P/PVC, EMBALAGEM 75g, FAB. TIGRE, AMANCO</v>
      </c>
      <c r="D473" s="30">
        <f>'Itens de Contrato'!E473</f>
        <v>385</v>
      </c>
      <c r="E473" s="32">
        <f>D473*('Itens de Contrato'!F473 + 'Itens de Contrato'!G473)</f>
        <v>5702.0641933712232</v>
      </c>
      <c r="F473" s="55">
        <f>'Itens de Contrato'!E473</f>
        <v>385</v>
      </c>
      <c r="G473" s="34"/>
      <c r="H473" s="50">
        <f t="shared" si="7"/>
        <v>0</v>
      </c>
      <c r="I473" s="45">
        <f>G473*('Itens de Contrato'!F473+'Itens de Contrato'!G473)</f>
        <v>0</v>
      </c>
    </row>
    <row r="474" spans="1:9" ht="26.4" customHeight="1" x14ac:dyDescent="0.25">
      <c r="A474" s="40" t="str">
        <f>'Itens de Contrato'!A474</f>
        <v>Instalações Sanitárias - Elementos de fixação e suporte / Acessórios</v>
      </c>
      <c r="B474" s="22" t="str">
        <f>'Itens de Contrato'!B474</f>
        <v>4.3.9</v>
      </c>
      <c r="C474" s="70" t="str">
        <f>VLOOKUP(B474,'Itens de Contrato'!B$6:J$873,2,0)</f>
        <v>SOLUÇÃO LIMPADORA P/PVC, EMBALAGEM 1 LITRO, FAB. TIGRE, AMANCO</v>
      </c>
      <c r="D474" s="30">
        <f>'Itens de Contrato'!E474</f>
        <v>28.875</v>
      </c>
      <c r="E474" s="32">
        <f>D474*('Itens de Contrato'!F474 + 'Itens de Contrato'!G474)</f>
        <v>3847.2795387727347</v>
      </c>
      <c r="F474" s="55">
        <f>'Itens de Contrato'!E474</f>
        <v>28.875</v>
      </c>
      <c r="G474" s="34"/>
      <c r="H474" s="50">
        <f t="shared" si="7"/>
        <v>0</v>
      </c>
      <c r="I474" s="45">
        <f>G474*('Itens de Contrato'!F474+'Itens de Contrato'!G474)</f>
        <v>0</v>
      </c>
    </row>
    <row r="475" spans="1:9" ht="26.4" customHeight="1" x14ac:dyDescent="0.25">
      <c r="A475" s="40" t="str">
        <f>'Itens de Contrato'!A475</f>
        <v>Instalações Sanitárias - Elementos de fixação e suporte / Acessórios</v>
      </c>
      <c r="B475" s="22" t="str">
        <f>'Itens de Contrato'!B475</f>
        <v>4.3.10</v>
      </c>
      <c r="C475" s="70" t="str">
        <f>VLOOKUP(B475,'Itens de Contrato'!B$6:J$873,2,0)</f>
        <v>LIXA PRETA (FERRO) GRAMATURA No 80, FAB. NORTON</v>
      </c>
      <c r="D475" s="30">
        <f>'Itens de Contrato'!E475</f>
        <v>115.5</v>
      </c>
      <c r="E475" s="32">
        <f>D475*('Itens de Contrato'!F475 + 'Itens de Contrato'!G475)</f>
        <v>1048.964639346593</v>
      </c>
      <c r="F475" s="55">
        <f>'Itens de Contrato'!E475</f>
        <v>115.5</v>
      </c>
      <c r="G475" s="34"/>
      <c r="H475" s="50">
        <f t="shared" si="7"/>
        <v>0</v>
      </c>
      <c r="I475" s="45">
        <f>G475*('Itens de Contrato'!F475+'Itens de Contrato'!G475)</f>
        <v>0</v>
      </c>
    </row>
    <row r="476" spans="1:9" ht="26.4" customHeight="1" x14ac:dyDescent="0.25">
      <c r="A476" s="40" t="str">
        <f>'Itens de Contrato'!A476</f>
        <v>Instalações Sanitárias - Elementos de fixação e suporte / Acessórios</v>
      </c>
      <c r="B476" s="22" t="str">
        <f>'Itens de Contrato'!B476</f>
        <v>4.3.11</v>
      </c>
      <c r="C476" s="70" t="str">
        <f>VLOOKUP(B476,'Itens de Contrato'!B$6:J$873,2,0)</f>
        <v>LÂMINA DE SERRA MANUAL 12" x 18D, FAB. STARRETT</v>
      </c>
      <c r="D476" s="30">
        <f>'Itens de Contrato'!E476</f>
        <v>43.312499999999993</v>
      </c>
      <c r="E476" s="32">
        <f>D476*('Itens de Contrato'!F476 + 'Itens de Contrato'!G476)</f>
        <v>1543.1883636541224</v>
      </c>
      <c r="F476" s="55">
        <f>'Itens de Contrato'!E476</f>
        <v>43.312499999999993</v>
      </c>
      <c r="G476" s="34"/>
      <c r="H476" s="50">
        <f t="shared" si="7"/>
        <v>0</v>
      </c>
      <c r="I476" s="45">
        <f>G476*('Itens de Contrato'!F476+'Itens de Contrato'!G476)</f>
        <v>0</v>
      </c>
    </row>
    <row r="477" spans="1:9" ht="26.4" customHeight="1" x14ac:dyDescent="0.25">
      <c r="A477" s="40" t="str">
        <f>'Itens de Contrato'!A477</f>
        <v>Instalações Sanitárias - Elementos de fixação e suporte / Acessórios</v>
      </c>
      <c r="B477" s="22" t="str">
        <f>'Itens de Contrato'!B477</f>
        <v>4.3.12</v>
      </c>
      <c r="C477" s="70" t="str">
        <f>VLOOKUP(B477,'Itens de Contrato'!B$6:J$873,2,0)</f>
        <v>ESTOPA FINA, EMBALAGEM 200g</v>
      </c>
      <c r="D477" s="30">
        <f>'Itens de Contrato'!E477</f>
        <v>192.5</v>
      </c>
      <c r="E477" s="32">
        <f>D477*('Itens de Contrato'!F477 + 'Itens de Contrato'!G477)</f>
        <v>1694.4813404829581</v>
      </c>
      <c r="F477" s="55">
        <f>'Itens de Contrato'!E477</f>
        <v>192.5</v>
      </c>
      <c r="G477" s="34"/>
      <c r="H477" s="50">
        <f t="shared" si="7"/>
        <v>0</v>
      </c>
      <c r="I477" s="45">
        <f>G477*('Itens de Contrato'!F477+'Itens de Contrato'!G477)</f>
        <v>0</v>
      </c>
    </row>
    <row r="478" spans="1:9" ht="26.4" customHeight="1" x14ac:dyDescent="0.25">
      <c r="A478" s="40" t="str">
        <f>'Itens de Contrato'!A478</f>
        <v>Instalações Sanitárias - Elementos de fixação e suporte / Acessórios</v>
      </c>
      <c r="B478" s="22" t="str">
        <f>'Itens de Contrato'!B478</f>
        <v>4.3.13</v>
      </c>
      <c r="C478" s="70" t="str">
        <f>VLOOKUP(B478,'Itens de Contrato'!B$6:J$873,2,0)</f>
        <v>ARGAMASSA GRAUTE INTERNA, COR CINZA 25kG, FAB. QUARTZOLIT</v>
      </c>
      <c r="D478" s="30">
        <f>'Itens de Contrato'!E478</f>
        <v>140.33333333333329</v>
      </c>
      <c r="E478" s="32">
        <f>D478*('Itens de Contrato'!F478 + 'Itens de Contrato'!G478)</f>
        <v>24953.300318166137</v>
      </c>
      <c r="F478" s="55">
        <f>'Itens de Contrato'!E478</f>
        <v>140.33333333333329</v>
      </c>
      <c r="G478" s="34"/>
      <c r="H478" s="50">
        <f t="shared" si="7"/>
        <v>0</v>
      </c>
      <c r="I478" s="45">
        <f>G478*('Itens de Contrato'!F478+'Itens de Contrato'!G478)</f>
        <v>0</v>
      </c>
    </row>
    <row r="479" spans="1:9" ht="26.4" customHeight="1" x14ac:dyDescent="0.25">
      <c r="A479" s="40" t="str">
        <f>'Itens de Contrato'!A479</f>
        <v>Instalações Sanitárias - Elementos de fixação e suporte / Acessórios</v>
      </c>
      <c r="B479" s="22" t="str">
        <f>'Itens de Contrato'!B479</f>
        <v>4.3.14</v>
      </c>
      <c r="C479" s="70" t="str">
        <f>VLOOKUP(B479,'Itens de Contrato'!B$6:J$873,2,0)</f>
        <v>ADESIVO SIKADUR EPÓXI 1kG, FAB. SIKA</v>
      </c>
      <c r="D479" s="30">
        <f>'Itens de Contrato'!E479</f>
        <v>47</v>
      </c>
      <c r="E479" s="32">
        <f>D479*('Itens de Contrato'!F479 + 'Itens de Contrato'!G479)</f>
        <v>9291.1893078033136</v>
      </c>
      <c r="F479" s="55">
        <f>'Itens de Contrato'!E479</f>
        <v>47</v>
      </c>
      <c r="G479" s="34"/>
      <c r="H479" s="50">
        <f t="shared" si="7"/>
        <v>0</v>
      </c>
      <c r="I479" s="45">
        <f>G479*('Itens de Contrato'!F479+'Itens de Contrato'!G479)</f>
        <v>0</v>
      </c>
    </row>
    <row r="480" spans="1:9" ht="26.4" customHeight="1" x14ac:dyDescent="0.25">
      <c r="A480" s="40" t="str">
        <f>'Itens de Contrato'!A480</f>
        <v>Instalações Sanitárias - Elementos de fixação e suporte / Acessórios</v>
      </c>
      <c r="B480" s="22" t="str">
        <f>'Itens de Contrato'!B480</f>
        <v>4.3.15</v>
      </c>
      <c r="C480" s="70" t="str">
        <f>VLOOKUP(B480,'Itens de Contrato'!B$6:J$873,2,0)</f>
        <v>FITA INTUMESCENTE CORTA-FOGO CP-648E 1,75" X 10M, COD.304309, FAB. HILT</v>
      </c>
      <c r="D480" s="30">
        <f>'Itens de Contrato'!E480</f>
        <v>17.014399999999998</v>
      </c>
      <c r="E480" s="32">
        <f>D480*('Itens de Contrato'!F480 + 'Itens de Contrato'!G480)</f>
        <v>33548.208157387882</v>
      </c>
      <c r="F480" s="55">
        <f>'Itens de Contrato'!E480</f>
        <v>17.014399999999998</v>
      </c>
      <c r="G480" s="34"/>
      <c r="H480" s="50">
        <f t="shared" si="7"/>
        <v>0</v>
      </c>
      <c r="I480" s="45">
        <f>G480*('Itens de Contrato'!F480+'Itens de Contrato'!G480)</f>
        <v>0</v>
      </c>
    </row>
    <row r="481" spans="1:9" ht="26.4" customHeight="1" x14ac:dyDescent="0.25">
      <c r="A481" s="40" t="str">
        <f>'Itens de Contrato'!A481</f>
        <v>Instalações Sanitárias - Elementos de fixação e suporte / Acessórios</v>
      </c>
      <c r="B481" s="22" t="str">
        <f>'Itens de Contrato'!B481</f>
        <v>4.3.16</v>
      </c>
      <c r="C481" s="70" t="str">
        <f>VLOOKUP(B481,'Itens de Contrato'!B$6:J$873,2,0)</f>
        <v>ABRAÇADEIRA CORTA-FOGO CSF C EL 52mm X 2,58M, COD. 2075120, FAB. HILT</v>
      </c>
      <c r="D481" s="30">
        <f>'Itens de Contrato'!E481</f>
        <v>66</v>
      </c>
      <c r="E481" s="32">
        <f>D481*('Itens de Contrato'!F481 + 'Itens de Contrato'!G481)</f>
        <v>42336.152903191971</v>
      </c>
      <c r="F481" s="55">
        <f>'Itens de Contrato'!E481</f>
        <v>66</v>
      </c>
      <c r="G481" s="34"/>
      <c r="H481" s="50">
        <f t="shared" si="7"/>
        <v>0</v>
      </c>
      <c r="I481" s="45">
        <f>G481*('Itens de Contrato'!F481+'Itens de Contrato'!G481)</f>
        <v>0</v>
      </c>
    </row>
    <row r="482" spans="1:9" ht="26.4" customHeight="1" x14ac:dyDescent="0.25">
      <c r="A482" s="40" t="str">
        <f>'Itens de Contrato'!A482</f>
        <v>Instalações Sanitárias - Elementos de fixação e suporte / Acessórios</v>
      </c>
      <c r="B482" s="22" t="str">
        <f>'Itens de Contrato'!B482</f>
        <v>4.3.17</v>
      </c>
      <c r="C482" s="70" t="str">
        <f>VLOOKUP(B482,'Itens de Contrato'!B$6:J$873,2,0)</f>
        <v>PLACA LÃ DE ROCHA 1200 X 600 X 50mm, COD. 2223019, FAB. HILT</v>
      </c>
      <c r="D482" s="30">
        <f>'Itens de Contrato'!E482</f>
        <v>15</v>
      </c>
      <c r="E482" s="32">
        <f>D482*('Itens de Contrato'!F482 + 'Itens de Contrato'!G482)</f>
        <v>22950.297344264109</v>
      </c>
      <c r="F482" s="55">
        <f>'Itens de Contrato'!E482</f>
        <v>15</v>
      </c>
      <c r="G482" s="34"/>
      <c r="H482" s="50">
        <f t="shared" si="7"/>
        <v>0</v>
      </c>
      <c r="I482" s="45">
        <f>G482*('Itens de Contrato'!F482+'Itens de Contrato'!G482)</f>
        <v>0</v>
      </c>
    </row>
    <row r="483" spans="1:9" ht="26.4" customHeight="1" x14ac:dyDescent="0.25">
      <c r="A483" s="40" t="str">
        <f>'Itens de Contrato'!A483</f>
        <v>Instalações Sanitárias - Elementos de fixação e suporte / Acessórios</v>
      </c>
      <c r="B483" s="22" t="str">
        <f>'Itens de Contrato'!B483</f>
        <v>4.3.18</v>
      </c>
      <c r="C483" s="70" t="str">
        <f>VLOOKUP(B483,'Itens de Contrato'!B$6:J$873,2,0)</f>
        <v>PINTURA ABLATIVA CP 670, 17,50kG, COD. 286955, FAB. HILT</v>
      </c>
      <c r="D483" s="30">
        <f>'Itens de Contrato'!E483</f>
        <v>1</v>
      </c>
      <c r="E483" s="32">
        <f>D483*('Itens de Contrato'!F483 + 'Itens de Contrato'!G483)</f>
        <v>6949.5405877625144</v>
      </c>
      <c r="F483" s="55">
        <f>'Itens de Contrato'!E483</f>
        <v>1</v>
      </c>
      <c r="G483" s="34"/>
      <c r="H483" s="50">
        <f t="shared" si="7"/>
        <v>0</v>
      </c>
      <c r="I483" s="45">
        <f>G483*('Itens de Contrato'!F483+'Itens de Contrato'!G483)</f>
        <v>0</v>
      </c>
    </row>
    <row r="484" spans="1:9" ht="26.4" customHeight="1" x14ac:dyDescent="0.25">
      <c r="A484" s="40" t="str">
        <f>'Itens de Contrato'!A484</f>
        <v>Instalações Sanitárias - Elementos de fixação e suporte / Acessórios</v>
      </c>
      <c r="B484" s="22" t="str">
        <f>'Itens de Contrato'!B484</f>
        <v>4.3.19</v>
      </c>
      <c r="C484" s="70" t="str">
        <f>VLOOKUP(B484,'Itens de Contrato'!B$6:J$873,2,0)</f>
        <v>MASSA VEDANTE ANTI-FOGO FS ONE MAX 10.1OZ CA, COR VERMELHA, COD. 2101534, FAB. HILT</v>
      </c>
      <c r="D484" s="30">
        <f>'Itens de Contrato'!E484</f>
        <v>2</v>
      </c>
      <c r="E484" s="32">
        <f>D484*('Itens de Contrato'!F484 + 'Itens de Contrato'!G484)</f>
        <v>1423.9425245365601</v>
      </c>
      <c r="F484" s="55">
        <f>'Itens de Contrato'!E484</f>
        <v>2</v>
      </c>
      <c r="G484" s="34"/>
      <c r="H484" s="50">
        <f t="shared" si="7"/>
        <v>0</v>
      </c>
      <c r="I484" s="45">
        <f>G484*('Itens de Contrato'!F484+'Itens de Contrato'!G484)</f>
        <v>0</v>
      </c>
    </row>
    <row r="485" spans="1:9" ht="26.4" customHeight="1" x14ac:dyDescent="0.25">
      <c r="A485" s="40" t="str">
        <f>'Itens de Contrato'!A485</f>
        <v>Instalações Sanitárias - Louças e metais (Somente mão de obra)</v>
      </c>
      <c r="B485" s="22" t="str">
        <f>'Itens de Contrato'!B485</f>
        <v>4.4.1</v>
      </c>
      <c r="C485" s="70" t="str">
        <f>VLOOKUP(B485,'Itens de Contrato'!B$6:J$873,2,0)</f>
        <v xml:space="preserve">BACIA SANITÁRIA P/CAIXA ACOPLADA, COR BRANCA, LINHA FAST, REF. P.760-17, FAB. DECA </v>
      </c>
      <c r="D485" s="30">
        <f>'Itens de Contrato'!E485</f>
        <v>109</v>
      </c>
      <c r="E485" s="32">
        <f>D485*('Itens de Contrato'!F485 + 'Itens de Contrato'!G485)</f>
        <v>6403.75</v>
      </c>
      <c r="F485" s="55">
        <f>'Itens de Contrato'!E485</f>
        <v>109</v>
      </c>
      <c r="G485" s="34"/>
      <c r="H485" s="50">
        <f t="shared" si="7"/>
        <v>0</v>
      </c>
      <c r="I485" s="45">
        <f>G485*('Itens de Contrato'!F485+'Itens de Contrato'!G485)</f>
        <v>0</v>
      </c>
    </row>
    <row r="486" spans="1:9" ht="26.4" customHeight="1" x14ac:dyDescent="0.25">
      <c r="A486" s="40" t="str">
        <f>'Itens de Contrato'!A486</f>
        <v>Instalações Sanitárias - Louças e metais (Somente mão de obra)</v>
      </c>
      <c r="B486" s="22" t="str">
        <f>'Itens de Contrato'!B486</f>
        <v>4.4.2</v>
      </c>
      <c r="C486" s="70" t="str">
        <f>VLOOKUP(B486,'Itens de Contrato'!B$6:J$873,2,0)</f>
        <v>CAIXA ACOPLADA DUO P/BACIA LINHA FAST, COR BRANCA, REF. CD.00F-17, FAB. DECA</v>
      </c>
      <c r="D486" s="30">
        <f>'Itens de Contrato'!E486</f>
        <v>109</v>
      </c>
      <c r="E486" s="32">
        <f>D486*('Itens de Contrato'!F486 + 'Itens de Contrato'!G486)</f>
        <v>2343.5</v>
      </c>
      <c r="F486" s="55">
        <f>'Itens de Contrato'!E486</f>
        <v>109</v>
      </c>
      <c r="G486" s="34"/>
      <c r="H486" s="50">
        <f t="shared" si="7"/>
        <v>0</v>
      </c>
      <c r="I486" s="45">
        <f>G486*('Itens de Contrato'!F486+'Itens de Contrato'!G486)</f>
        <v>0</v>
      </c>
    </row>
    <row r="487" spans="1:9" ht="26.4" customHeight="1" x14ac:dyDescent="0.25">
      <c r="A487" s="40" t="str">
        <f>'Itens de Contrato'!A487</f>
        <v>Instalações Sanitárias - Louças e metais (Somente mão de obra)</v>
      </c>
      <c r="B487" s="22" t="str">
        <f>'Itens de Contrato'!B487</f>
        <v>4.4.3</v>
      </c>
      <c r="C487" s="70" t="str">
        <f>VLOOKUP(B487,'Itens de Contrato'!B$6:J$873,2,0)</f>
        <v>ASSENTO SANITÁRIO EM PLÁSTICO COM MICROBAN P/BACIA LINHA FAST, REF. AP.75-17, FAB. DECA</v>
      </c>
      <c r="D487" s="30">
        <f>'Itens de Contrato'!E487</f>
        <v>109</v>
      </c>
      <c r="E487" s="32">
        <f>D487*('Itens de Contrato'!F487 + 'Itens de Contrato'!G487)</f>
        <v>1297.1000000000001</v>
      </c>
      <c r="F487" s="55">
        <f>'Itens de Contrato'!E487</f>
        <v>109</v>
      </c>
      <c r="G487" s="34"/>
      <c r="H487" s="50">
        <f t="shared" si="7"/>
        <v>0</v>
      </c>
      <c r="I487" s="45">
        <f>G487*('Itens de Contrato'!F487+'Itens de Contrato'!G487)</f>
        <v>0</v>
      </c>
    </row>
    <row r="488" spans="1:9" ht="26.4" customHeight="1" x14ac:dyDescent="0.25">
      <c r="A488" s="40" t="str">
        <f>'Itens de Contrato'!A488</f>
        <v>Instalações Sanitárias - Louças e metais (Somente mão de obra)</v>
      </c>
      <c r="B488" s="22" t="str">
        <f>'Itens de Contrato'!B488</f>
        <v>4.4.4</v>
      </c>
      <c r="C488" s="70" t="str">
        <f>VLOOKUP(B488,'Itens de Contrato'!B$6:J$873,2,0)</f>
        <v>KIT DE INSTALAÇÃO DE BACIA LINHA FAST, FIXAÇÃO VERTICAL (PARAF.+ENGATE+ANEL), REF. 1200.C.KIT.PCD, FAB. DECA</v>
      </c>
      <c r="D488" s="30">
        <f>'Itens de Contrato'!E488</f>
        <v>109</v>
      </c>
      <c r="E488" s="32">
        <f>D488*('Itens de Contrato'!F488 + 'Itens de Contrato'!G488)</f>
        <v>2452.5</v>
      </c>
      <c r="F488" s="55">
        <f>'Itens de Contrato'!E488</f>
        <v>109</v>
      </c>
      <c r="G488" s="34"/>
      <c r="H488" s="50">
        <f t="shared" si="7"/>
        <v>0</v>
      </c>
      <c r="I488" s="45">
        <f>G488*('Itens de Contrato'!F488+'Itens de Contrato'!G488)</f>
        <v>0</v>
      </c>
    </row>
    <row r="489" spans="1:9" ht="26.4" customHeight="1" x14ac:dyDescent="0.25">
      <c r="A489" s="40" t="str">
        <f>'Itens de Contrato'!A489</f>
        <v>Instalações Sanitárias - Louças e metais (Somente mão de obra)</v>
      </c>
      <c r="B489" s="22" t="str">
        <f>'Itens de Contrato'!B489</f>
        <v>4.4.5</v>
      </c>
      <c r="C489" s="70" t="str">
        <f>VLOOKUP(B489,'Itens de Contrato'!B$6:J$873,2,0)</f>
        <v>DUCHA MANUAL ACTIVA, ESGUICHO E REGISTRO Ф 1/2", REF. 1984.C43.CR. ACT, FAB. DECA</v>
      </c>
      <c r="D489" s="30">
        <f>'Itens de Contrato'!E489</f>
        <v>109</v>
      </c>
      <c r="E489" s="32">
        <f>D489*('Itens de Contrato'!F489 + 'Itens de Contrato'!G489)</f>
        <v>3982.0970000000002</v>
      </c>
      <c r="F489" s="55">
        <f>'Itens de Contrato'!E489</f>
        <v>109</v>
      </c>
      <c r="G489" s="34"/>
      <c r="H489" s="50">
        <f t="shared" si="7"/>
        <v>0</v>
      </c>
      <c r="I489" s="45">
        <f>G489*('Itens de Contrato'!F489+'Itens de Contrato'!G489)</f>
        <v>0</v>
      </c>
    </row>
    <row r="490" spans="1:9" ht="26.4" customHeight="1" x14ac:dyDescent="0.25">
      <c r="A490" s="40" t="str">
        <f>'Itens de Contrato'!A490</f>
        <v>Instalações Sanitárias - Louças e metais (Somente mão de obra)</v>
      </c>
      <c r="B490" s="22" t="str">
        <f>'Itens de Contrato'!B490</f>
        <v>4.4.6</v>
      </c>
      <c r="C490" s="70" t="str">
        <f>VLOOKUP(B490,'Itens de Contrato'!B$6:J$873,2,0)</f>
        <v>BACIA SANITÁRIA C/Cx. ACOPLADA SEM ABERTURA FRONTAL COR BRANCA, VOGUE PLUS LINHA CONFORTO, REF.: P.515.17, FAB. DECA</v>
      </c>
      <c r="D490" s="30">
        <f>'Itens de Contrato'!E490</f>
        <v>3</v>
      </c>
      <c r="E490" s="32">
        <f>D490*('Itens de Contrato'!F490 + 'Itens de Contrato'!G490)</f>
        <v>202.5</v>
      </c>
      <c r="F490" s="55">
        <f>'Itens de Contrato'!E490</f>
        <v>3</v>
      </c>
      <c r="G490" s="34"/>
      <c r="H490" s="50">
        <f t="shared" si="7"/>
        <v>0</v>
      </c>
      <c r="I490" s="45">
        <f>G490*('Itens de Contrato'!F490+'Itens de Contrato'!G490)</f>
        <v>0</v>
      </c>
    </row>
    <row r="491" spans="1:9" ht="26.4" customHeight="1" x14ac:dyDescent="0.25">
      <c r="A491" s="40" t="str">
        <f>'Itens de Contrato'!A491</f>
        <v>Instalações Sanitárias - Louças e metais (Somente mão de obra)</v>
      </c>
      <c r="B491" s="22" t="str">
        <f>'Itens de Contrato'!B491</f>
        <v>4.4.7</v>
      </c>
      <c r="C491" s="70" t="str">
        <f>VLOOKUP(B491,'Itens de Contrato'!B$6:J$873,2,0)</f>
        <v>CAIXA ACOPLADA COR BRANCA DUAL FLUX P/BACIA LINHA VOGUE PLUS, REF.: CDC.01F.17, FAB. DECA</v>
      </c>
      <c r="D491" s="30">
        <f>'Itens de Contrato'!E491</f>
        <v>3</v>
      </c>
      <c r="E491" s="32">
        <f>D491*('Itens de Contrato'!F491 + 'Itens de Contrato'!G491)</f>
        <v>64.5</v>
      </c>
      <c r="F491" s="55">
        <f>'Itens de Contrato'!E491</f>
        <v>3</v>
      </c>
      <c r="G491" s="34"/>
      <c r="H491" s="50">
        <f t="shared" si="7"/>
        <v>0</v>
      </c>
      <c r="I491" s="45">
        <f>G491*('Itens de Contrato'!F491+'Itens de Contrato'!G491)</f>
        <v>0</v>
      </c>
    </row>
    <row r="492" spans="1:9" ht="26.4" customHeight="1" x14ac:dyDescent="0.25">
      <c r="A492" s="40" t="str">
        <f>'Itens de Contrato'!A492</f>
        <v>Instalações Sanitárias - Louças e metais (Somente mão de obra)</v>
      </c>
      <c r="B492" s="22" t="str">
        <f>'Itens de Contrato'!B492</f>
        <v>4.4.8</v>
      </c>
      <c r="C492" s="70" t="str">
        <f>VLOOKUP(B492,'Itens de Contrato'!B$6:J$873,2,0)</f>
        <v>ASSENTO SANITÁRIO EM POLIÉSTER COM MICROBAN P/BACIA LINHA VOGUE PLUS, REF. AP.50.17, FAB. DECA</v>
      </c>
      <c r="D492" s="30">
        <f>'Itens de Contrato'!E492</f>
        <v>3</v>
      </c>
      <c r="E492" s="32">
        <f>D492*('Itens de Contrato'!F492 + 'Itens de Contrato'!G492)</f>
        <v>35.700000000000003</v>
      </c>
      <c r="F492" s="55">
        <f>'Itens de Contrato'!E492</f>
        <v>3</v>
      </c>
      <c r="G492" s="34"/>
      <c r="H492" s="50">
        <f t="shared" si="7"/>
        <v>0</v>
      </c>
      <c r="I492" s="45">
        <f>G492*('Itens de Contrato'!F492+'Itens de Contrato'!G492)</f>
        <v>0</v>
      </c>
    </row>
    <row r="493" spans="1:9" ht="26.4" customHeight="1" x14ac:dyDescent="0.25">
      <c r="A493" s="40" t="str">
        <f>'Itens de Contrato'!A493</f>
        <v>Instalações Sanitárias - Louças e metais (Somente mão de obra)</v>
      </c>
      <c r="B493" s="22" t="str">
        <f>'Itens de Contrato'!B493</f>
        <v>4.4.9</v>
      </c>
      <c r="C493" s="70" t="str">
        <f>VLOOKUP(B493,'Itens de Contrato'!B$6:J$873,2,0)</f>
        <v>KIT DE INSTALAÇÃO DE BACIA LINHA RAVENA, FIXAÇÃO VERTICAL (PARAF.+ENGATE+ANEL), REF. 1200.C.KIT.PCD, FAB. DECA</v>
      </c>
      <c r="D493" s="30">
        <f>'Itens de Contrato'!E493</f>
        <v>3</v>
      </c>
      <c r="E493" s="32">
        <f>D493*('Itens de Contrato'!F493 + 'Itens de Contrato'!G493)</f>
        <v>67.5</v>
      </c>
      <c r="F493" s="55">
        <f>'Itens de Contrato'!E493</f>
        <v>3</v>
      </c>
      <c r="G493" s="34"/>
      <c r="H493" s="50">
        <f t="shared" si="7"/>
        <v>0</v>
      </c>
      <c r="I493" s="45">
        <f>G493*('Itens de Contrato'!F493+'Itens de Contrato'!G493)</f>
        <v>0</v>
      </c>
    </row>
    <row r="494" spans="1:9" ht="26.4" customHeight="1" x14ac:dyDescent="0.25">
      <c r="A494" s="40" t="str">
        <f>'Itens de Contrato'!A494</f>
        <v>Instalações Sanitárias - Louças e metais (Somente mão de obra)</v>
      </c>
      <c r="B494" s="22" t="str">
        <f>'Itens de Contrato'!B494</f>
        <v>4.4.10</v>
      </c>
      <c r="C494" s="70" t="str">
        <f>VLOOKUP(B494,'Itens de Contrato'!B$6:J$873,2,0)</f>
        <v>DUCHA MANUAL ACTIVA, ESGUICHO E REGISTRO Ф 1/2", REF. 1984.C43.CR. ACT, FAB. DECA</v>
      </c>
      <c r="D494" s="30">
        <f>'Itens de Contrato'!E494</f>
        <v>3</v>
      </c>
      <c r="E494" s="32">
        <f>D494*('Itens de Contrato'!F494 + 'Itens de Contrato'!G494)</f>
        <v>109.599</v>
      </c>
      <c r="F494" s="55">
        <f>'Itens de Contrato'!E494</f>
        <v>3</v>
      </c>
      <c r="G494" s="34"/>
      <c r="H494" s="50">
        <f t="shared" si="7"/>
        <v>0</v>
      </c>
      <c r="I494" s="45">
        <f>G494*('Itens de Contrato'!F494+'Itens de Contrato'!G494)</f>
        <v>0</v>
      </c>
    </row>
    <row r="495" spans="1:9" ht="26.4" customHeight="1" x14ac:dyDescent="0.25">
      <c r="A495" s="40" t="str">
        <f>'Itens de Contrato'!A495</f>
        <v>Instalações Sanitárias - Louças e metais (Somente mão de obra)</v>
      </c>
      <c r="B495" s="22" t="str">
        <f>'Itens de Contrato'!B495</f>
        <v>4.4.11</v>
      </c>
      <c r="C495" s="70" t="str">
        <f>VLOOKUP(B495,'Itens de Contrato'!B$6:J$873,2,0)</f>
        <v>BARRA DE APOIO P/VASO DEFICIENTE FÍSICO, FAB. DOCOL, MOLDENOX</v>
      </c>
      <c r="D495" s="30">
        <f>'Itens de Contrato'!E495</f>
        <v>6</v>
      </c>
      <c r="E495" s="32">
        <f>D495*('Itens de Contrato'!F495 + 'Itens de Contrato'!G495)</f>
        <v>219.09600000000006</v>
      </c>
      <c r="F495" s="55">
        <f>'Itens de Contrato'!E495</f>
        <v>6</v>
      </c>
      <c r="G495" s="34"/>
      <c r="H495" s="50">
        <f t="shared" si="7"/>
        <v>0</v>
      </c>
      <c r="I495" s="45">
        <f>G495*('Itens de Contrato'!F495+'Itens de Contrato'!G495)</f>
        <v>0</v>
      </c>
    </row>
    <row r="496" spans="1:9" ht="26.4" customHeight="1" x14ac:dyDescent="0.25">
      <c r="A496" s="40" t="str">
        <f>'Itens de Contrato'!A496</f>
        <v>Instalações Sanitárias - Louças e metais (Somente mão de obra)</v>
      </c>
      <c r="B496" s="22" t="str">
        <f>'Itens de Contrato'!B496</f>
        <v>4.4.12</v>
      </c>
      <c r="C496" s="70" t="str">
        <f>VLOOKUP(B496,'Itens de Contrato'!B$6:J$873,2,0)</f>
        <v>CUBA QUADRADA DE SEMIENCAIXE COM MESA 420mm, COR BRANCA, REF. L.830.17, FAB. DECA</v>
      </c>
      <c r="D496" s="30">
        <f>'Itens de Contrato'!E496</f>
        <v>134</v>
      </c>
      <c r="E496" s="32">
        <f>D496*('Itens de Contrato'!F496 + 'Itens de Contrato'!G496)</f>
        <v>8328.1</v>
      </c>
      <c r="F496" s="55">
        <f>'Itens de Contrato'!E496</f>
        <v>134</v>
      </c>
      <c r="G496" s="34"/>
      <c r="H496" s="50">
        <f t="shared" si="7"/>
        <v>0</v>
      </c>
      <c r="I496" s="45">
        <f>G496*('Itens de Contrato'!F496+'Itens de Contrato'!G496)</f>
        <v>0</v>
      </c>
    </row>
    <row r="497" spans="1:9" ht="26.4" customHeight="1" x14ac:dyDescent="0.25">
      <c r="A497" s="40" t="str">
        <f>'Itens de Contrato'!A497</f>
        <v>Instalações Sanitárias - Louças e metais (Somente mão de obra)</v>
      </c>
      <c r="B497" s="22" t="str">
        <f>'Itens de Contrato'!B497</f>
        <v>4.4.13</v>
      </c>
      <c r="C497" s="70" t="str">
        <f>VLOOKUP(B497,'Itens de Contrato'!B$6:J$873,2,0)</f>
        <v>LAVATÓRIO DE CANTO, LOUÇA BRANCA, RAVENA REF.: L.915.17, FAB. DECA</v>
      </c>
      <c r="D497" s="30">
        <f>'Itens de Contrato'!E497</f>
        <v>1</v>
      </c>
      <c r="E497" s="32">
        <f>D497*('Itens de Contrato'!F497 + 'Itens de Contrato'!G497)</f>
        <v>8.9250000000000007</v>
      </c>
      <c r="F497" s="55">
        <f>'Itens de Contrato'!E497</f>
        <v>1</v>
      </c>
      <c r="G497" s="34"/>
      <c r="H497" s="50">
        <f t="shared" si="7"/>
        <v>0</v>
      </c>
      <c r="I497" s="45">
        <f>G497*('Itens de Contrato'!F497+'Itens de Contrato'!G497)</f>
        <v>0</v>
      </c>
    </row>
    <row r="498" spans="1:9" ht="26.4" customHeight="1" x14ac:dyDescent="0.25">
      <c r="A498" s="40" t="str">
        <f>'Itens de Contrato'!A498</f>
        <v>Instalações Sanitárias - Louças e metais (Somente mão de obra)</v>
      </c>
      <c r="B498" s="22" t="str">
        <f>'Itens de Contrato'!B498</f>
        <v>4.4.14</v>
      </c>
      <c r="C498" s="70" t="str">
        <f>VLOOKUP(B498,'Itens de Contrato'!B$6:J$873,2,0)</f>
        <v>LAVATÓRIO DE LOUÇA BRANCA SEM COLUNA 45x36cm, RAVENA REF.: L.915.17, FAB. DECA</v>
      </c>
      <c r="D498" s="30">
        <f>'Itens de Contrato'!E498</f>
        <v>29</v>
      </c>
      <c r="E498" s="32">
        <f>D498*('Itens de Contrato'!F498 + 'Itens de Contrato'!G498)</f>
        <v>258.82500000000005</v>
      </c>
      <c r="F498" s="55">
        <f>'Itens de Contrato'!E498</f>
        <v>29</v>
      </c>
      <c r="G498" s="34"/>
      <c r="H498" s="50">
        <f t="shared" si="7"/>
        <v>0</v>
      </c>
      <c r="I498" s="45">
        <f>G498*('Itens de Contrato'!F498+'Itens de Contrato'!G498)</f>
        <v>0</v>
      </c>
    </row>
    <row r="499" spans="1:9" ht="26.4" customHeight="1" x14ac:dyDescent="0.25">
      <c r="A499" s="40" t="str">
        <f>'Itens de Contrato'!A499</f>
        <v>Instalações Sanitárias - Louças e metais (Somente mão de obra)</v>
      </c>
      <c r="B499" s="22" t="str">
        <f>'Itens de Contrato'!B499</f>
        <v>4.4.15</v>
      </c>
      <c r="C499" s="70" t="str">
        <f>VLOOKUP(B499,'Itens de Contrato'!B$6:J$873,2,0)</f>
        <v>TORNEIRA DE PRESSÃO CROMADA P/LAVATÓRIO - MESA, LINHA SPOT, REF.: 1198.C43, FAB. DECA</v>
      </c>
      <c r="D499" s="30">
        <f>'Itens de Contrato'!E499</f>
        <v>164</v>
      </c>
      <c r="E499" s="32">
        <f>D499*('Itens de Contrato'!F499 + 'Itens de Contrato'!G499)</f>
        <v>5986</v>
      </c>
      <c r="F499" s="55">
        <f>'Itens de Contrato'!E499</f>
        <v>164</v>
      </c>
      <c r="G499" s="34"/>
      <c r="H499" s="50">
        <f t="shared" si="7"/>
        <v>0</v>
      </c>
      <c r="I499" s="45">
        <f>G499*('Itens de Contrato'!F499+'Itens de Contrato'!G499)</f>
        <v>0</v>
      </c>
    </row>
    <row r="500" spans="1:9" ht="26.4" customHeight="1" x14ac:dyDescent="0.25">
      <c r="A500" s="40" t="str">
        <f>'Itens de Contrato'!A500</f>
        <v>Instalações Sanitárias - Louças e metais (Somente mão de obra)</v>
      </c>
      <c r="B500" s="22" t="str">
        <f>'Itens de Contrato'!B500</f>
        <v>4.4.16</v>
      </c>
      <c r="C500" s="70" t="str">
        <f>VLOOKUP(B500,'Itens de Contrato'!B$6:J$873,2,0)</f>
        <v>ENGATE FLEXÍVEL METÁLICO Ф 1/2"x 40cm, REF. 4606.C.040, FAB. DECA</v>
      </c>
      <c r="D500" s="30">
        <f>'Itens de Contrato'!E500</f>
        <v>164</v>
      </c>
      <c r="E500" s="32">
        <f>D500*('Itens de Contrato'!F500 + 'Itens de Contrato'!G500)</f>
        <v>639.6</v>
      </c>
      <c r="F500" s="55">
        <f>'Itens de Contrato'!E500</f>
        <v>164</v>
      </c>
      <c r="G500" s="34"/>
      <c r="H500" s="50">
        <f t="shared" si="7"/>
        <v>0</v>
      </c>
      <c r="I500" s="45">
        <f>G500*('Itens de Contrato'!F500+'Itens de Contrato'!G500)</f>
        <v>0</v>
      </c>
    </row>
    <row r="501" spans="1:9" ht="26.4" customHeight="1" x14ac:dyDescent="0.25">
      <c r="A501" s="40" t="str">
        <f>'Itens de Contrato'!A501</f>
        <v>Instalações Sanitárias - Louças e metais (Somente mão de obra)</v>
      </c>
      <c r="B501" s="22" t="str">
        <f>'Itens de Contrato'!B501</f>
        <v>4.4.17</v>
      </c>
      <c r="C501" s="70" t="str">
        <f>VLOOKUP(B501,'Itens de Contrato'!B$6:J$873,2,0)</f>
        <v>VÁLVULA DE ESCOAMENTO METÁLICA CROMADA 1602-C.PLA UNIVERSAL P/ LV-TQ, FAB. DECA</v>
      </c>
      <c r="D501" s="30">
        <f>'Itens de Contrato'!E501</f>
        <v>164</v>
      </c>
      <c r="E501" s="32">
        <f>D501*('Itens de Contrato'!F501 + 'Itens de Contrato'!G501)</f>
        <v>665.77440000000024</v>
      </c>
      <c r="F501" s="55">
        <f>'Itens de Contrato'!E501</f>
        <v>164</v>
      </c>
      <c r="G501" s="34"/>
      <c r="H501" s="50">
        <f t="shared" si="7"/>
        <v>0</v>
      </c>
      <c r="I501" s="45">
        <f>G501*('Itens de Contrato'!F501+'Itens de Contrato'!G501)</f>
        <v>0</v>
      </c>
    </row>
    <row r="502" spans="1:9" ht="26.4" customHeight="1" x14ac:dyDescent="0.25">
      <c r="A502" s="40" t="str">
        <f>'Itens de Contrato'!A502</f>
        <v>Instalações Sanitárias - Louças e metais (Somente mão de obra)</v>
      </c>
      <c r="B502" s="22" t="str">
        <f>'Itens de Contrato'!B502</f>
        <v>4.4.18</v>
      </c>
      <c r="C502" s="70" t="str">
        <f>VLOOKUP(B502,'Itens de Contrato'!B$6:J$873,2,0)</f>
        <v>SIFÃO METÁLICO MOD. 1680-C DE 1" x 1.1/2" LV, REF. 1680.C.100.112, FAB. DECA</v>
      </c>
      <c r="D502" s="30">
        <f>'Itens de Contrato'!E502</f>
        <v>164</v>
      </c>
      <c r="E502" s="32">
        <f>D502*('Itens de Contrato'!F502 + 'Itens de Contrato'!G502)</f>
        <v>3388.8139999999999</v>
      </c>
      <c r="F502" s="55">
        <f>'Itens de Contrato'!E502</f>
        <v>164</v>
      </c>
      <c r="G502" s="34"/>
      <c r="H502" s="50">
        <f t="shared" si="7"/>
        <v>0</v>
      </c>
      <c r="I502" s="45">
        <f>G502*('Itens de Contrato'!F502+'Itens de Contrato'!G502)</f>
        <v>0</v>
      </c>
    </row>
    <row r="503" spans="1:9" ht="26.4" customHeight="1" x14ac:dyDescent="0.25">
      <c r="A503" s="40" t="str">
        <f>'Itens de Contrato'!A503</f>
        <v>Instalações Sanitárias - Louças e metais (Somente mão de obra)</v>
      </c>
      <c r="B503" s="22" t="str">
        <f>'Itens de Contrato'!B503</f>
        <v>4.4.19</v>
      </c>
      <c r="C503" s="70" t="str">
        <f>VLOOKUP(B503,'Itens de Contrato'!B$6:J$873,2,0)</f>
        <v>TORNEIRA DE PRESSÃO CROMADA, ARTICULADA P/PIA - BANCA, REF.: 1167.C43 SPOT, FAB. DECA</v>
      </c>
      <c r="D503" s="30">
        <f>'Itens de Contrato'!E503</f>
        <v>82</v>
      </c>
      <c r="E503" s="32">
        <f>D503*('Itens de Contrato'!F503 + 'Itens de Contrato'!G503)</f>
        <v>3503.1219999999998</v>
      </c>
      <c r="F503" s="55">
        <f>'Itens de Contrato'!E503</f>
        <v>82</v>
      </c>
      <c r="G503" s="34"/>
      <c r="H503" s="50">
        <f t="shared" si="7"/>
        <v>0</v>
      </c>
      <c r="I503" s="45">
        <f>G503*('Itens de Contrato'!F503+'Itens de Contrato'!G503)</f>
        <v>0</v>
      </c>
    </row>
    <row r="504" spans="1:9" ht="26.4" customHeight="1" x14ac:dyDescent="0.25">
      <c r="A504" s="40" t="str">
        <f>'Itens de Contrato'!A504</f>
        <v>Instalações Sanitárias - Louças e metais (Somente mão de obra)</v>
      </c>
      <c r="B504" s="22" t="str">
        <f>'Itens de Contrato'!B504</f>
        <v>4.4.20</v>
      </c>
      <c r="C504" s="70" t="str">
        <f>VLOOKUP(B504,'Itens de Contrato'!B$6:J$873,2,0)</f>
        <v>ENGATE FLEXÍVEL METÁLICO Ф 1/2"x 40cm, REF. 4606.C.040, FAB. DECA</v>
      </c>
      <c r="D504" s="30">
        <f>'Itens de Contrato'!E504</f>
        <v>82</v>
      </c>
      <c r="E504" s="32">
        <f>D504*('Itens de Contrato'!F504 + 'Itens de Contrato'!G504)</f>
        <v>319.8</v>
      </c>
      <c r="F504" s="55">
        <f>'Itens de Contrato'!E504</f>
        <v>82</v>
      </c>
      <c r="G504" s="34"/>
      <c r="H504" s="50">
        <f t="shared" si="7"/>
        <v>0</v>
      </c>
      <c r="I504" s="45">
        <f>G504*('Itens de Contrato'!F504+'Itens de Contrato'!G504)</f>
        <v>0</v>
      </c>
    </row>
    <row r="505" spans="1:9" ht="26.4" customHeight="1" x14ac:dyDescent="0.25">
      <c r="A505" s="40" t="str">
        <f>'Itens de Contrato'!A505</f>
        <v>Instalações Sanitárias - Louças e metais (Somente mão de obra)</v>
      </c>
      <c r="B505" s="22" t="str">
        <f>'Itens de Contrato'!B505</f>
        <v>4.4.21</v>
      </c>
      <c r="C505" s="70" t="str">
        <f>VLOOKUP(B505,'Itens de Contrato'!B$6:J$873,2,0)</f>
        <v>SIFÃO METÁLICO MOD. 1680-C DE 1.1/2" x 2" PIA/TQ, REF.: 1680.C.112, FAB. DECA</v>
      </c>
      <c r="D505" s="30">
        <f>'Itens de Contrato'!E505</f>
        <v>108</v>
      </c>
      <c r="E505" s="32">
        <f>D505*('Itens de Contrato'!F505 + 'Itens de Contrato'!G505)</f>
        <v>2586.7404000000001</v>
      </c>
      <c r="F505" s="55">
        <f>'Itens de Contrato'!E505</f>
        <v>108</v>
      </c>
      <c r="G505" s="34"/>
      <c r="H505" s="50">
        <f t="shared" si="7"/>
        <v>0</v>
      </c>
      <c r="I505" s="45">
        <f>G505*('Itens de Contrato'!F505+'Itens de Contrato'!G505)</f>
        <v>0</v>
      </c>
    </row>
    <row r="506" spans="1:9" ht="26.4" customHeight="1" x14ac:dyDescent="0.25">
      <c r="A506" s="40" t="str">
        <f>'Itens de Contrato'!A506</f>
        <v>Instalações Sanitárias - Louças e metais (Somente mão de obra)</v>
      </c>
      <c r="B506" s="22" t="str">
        <f>'Itens de Contrato'!B506</f>
        <v>4.4.22</v>
      </c>
      <c r="C506" s="70" t="str">
        <f>VLOOKUP(B506,'Itens de Contrato'!B$6:J$873,2,0)</f>
        <v>TORNEIRA DE PRESSÃO CROMADA, P/TANQUE e JARDIM - PAREDE, REF.: 1153.C34 MAX, FAB. DECA</v>
      </c>
      <c r="D506" s="30">
        <f>'Itens de Contrato'!E506</f>
        <v>32</v>
      </c>
      <c r="E506" s="32">
        <f>D506*('Itens de Contrato'!F506 + 'Itens de Contrato'!G506)</f>
        <v>508.8</v>
      </c>
      <c r="F506" s="55">
        <f>'Itens de Contrato'!E506</f>
        <v>32</v>
      </c>
      <c r="G506" s="34"/>
      <c r="H506" s="50">
        <f t="shared" si="7"/>
        <v>0</v>
      </c>
      <c r="I506" s="45">
        <f>G506*('Itens de Contrato'!F506+'Itens de Contrato'!G506)</f>
        <v>0</v>
      </c>
    </row>
    <row r="507" spans="1:9" ht="26.4" customHeight="1" x14ac:dyDescent="0.25">
      <c r="A507" s="40" t="str">
        <f>'Itens de Contrato'!A507</f>
        <v>Instalações Sanitárias - Louças e metais (Somente mão de obra)</v>
      </c>
      <c r="B507" s="22" t="str">
        <f>'Itens de Contrato'!B507</f>
        <v>4.4.23</v>
      </c>
      <c r="C507" s="70" t="str">
        <f>VLOOKUP(B507,'Itens de Contrato'!B$6:J$873,2,0)</f>
        <v>CHUVEIRO METÁLICO CROMADO DE PAREDE, COM TUBO Ф 1/2", LINHA SPOT MAX, REF.: 1973.C.CT, FAB. DECA</v>
      </c>
      <c r="D507" s="30">
        <f>'Itens de Contrato'!E507</f>
        <v>107</v>
      </c>
      <c r="E507" s="32">
        <f>D507*('Itens de Contrato'!F507 + 'Itens de Contrato'!G507)</f>
        <v>1701.3</v>
      </c>
      <c r="F507" s="55">
        <f>'Itens de Contrato'!E507</f>
        <v>107</v>
      </c>
      <c r="G507" s="34"/>
      <c r="H507" s="50">
        <f t="shared" si="7"/>
        <v>0</v>
      </c>
      <c r="I507" s="45">
        <f>G507*('Itens de Contrato'!F507+'Itens de Contrato'!G507)</f>
        <v>0</v>
      </c>
    </row>
    <row r="508" spans="1:9" ht="26.4" customHeight="1" x14ac:dyDescent="0.25">
      <c r="A508" s="40" t="str">
        <f>'Itens de Contrato'!A508</f>
        <v>Instalações Sanitárias - Louças e metais (Somente mão de obra)</v>
      </c>
      <c r="B508" s="22" t="str">
        <f>'Itens de Contrato'!B508</f>
        <v>4.4.24</v>
      </c>
      <c r="C508" s="70" t="str">
        <f>VLOOKUP(B508,'Itens de Contrato'!B$6:J$873,2,0)</f>
        <v>ACABAMENTO CROMADO P/MONOCOMANDO, FAB. DECA</v>
      </c>
      <c r="D508" s="30">
        <f>'Itens de Contrato'!E508</f>
        <v>78</v>
      </c>
      <c r="E508" s="32">
        <f>D508*('Itens de Contrato'!F508 + 'Itens de Contrato'!G508)</f>
        <v>873.59999999999991</v>
      </c>
      <c r="F508" s="55">
        <f>'Itens de Contrato'!E508</f>
        <v>78</v>
      </c>
      <c r="G508" s="34"/>
      <c r="H508" s="50">
        <f t="shared" si="7"/>
        <v>0</v>
      </c>
      <c r="I508" s="45">
        <f>G508*('Itens de Contrato'!F508+'Itens de Contrato'!G508)</f>
        <v>0</v>
      </c>
    </row>
    <row r="509" spans="1:9" ht="26.4" customHeight="1" x14ac:dyDescent="0.25">
      <c r="A509" s="40" t="str">
        <f>'Itens de Contrato'!A509</f>
        <v>Instalações Sanitárias - Louças e metais (Somente mão de obra)</v>
      </c>
      <c r="B509" s="22" t="str">
        <f>'Itens de Contrato'!B509</f>
        <v>4.4.25</v>
      </c>
      <c r="C509" s="70" t="str">
        <f>VLOOKUP(B509,'Itens de Contrato'!B$6:J$873,2,0)</f>
        <v>ACABAMENTO CROMADO P/REGISTRO Ф 3/4"-1", LINHA SPOT, REF.: 4900.C43.PQ, FAB. DECA</v>
      </c>
      <c r="D509" s="30">
        <f>'Itens de Contrato'!E509</f>
        <v>406</v>
      </c>
      <c r="E509" s="32">
        <f>D509*('Itens de Contrato'!F509 + 'Itens de Contrato'!G509)</f>
        <v>2273.6</v>
      </c>
      <c r="F509" s="55">
        <f>'Itens de Contrato'!E509</f>
        <v>406</v>
      </c>
      <c r="G509" s="34"/>
      <c r="H509" s="50">
        <f t="shared" si="7"/>
        <v>0</v>
      </c>
      <c r="I509" s="45">
        <f>G509*('Itens de Contrato'!F509+'Itens de Contrato'!G509)</f>
        <v>0</v>
      </c>
    </row>
    <row r="510" spans="1:9" ht="39.6" customHeight="1" x14ac:dyDescent="0.25">
      <c r="A510" s="40" t="str">
        <f>'Itens de Contrato'!A510</f>
        <v>Instalações Águas Pluviais/Drenagem - Prumadas/Distribuição</v>
      </c>
      <c r="B510" s="22" t="str">
        <f>'Itens de Contrato'!B510</f>
        <v>5.1.1</v>
      </c>
      <c r="C510" s="70" t="str">
        <f>VLOOKUP(B510,'Itens de Contrato'!B$6:J$873,2,0)</f>
        <v>TUBO PVC ESGOTO, PONTA-BOLSA e VIROLA, SÉRIE-R, NBR-5688, Ф 50mm x 6,0m, FAB. TIGRE, AMANCO</v>
      </c>
      <c r="D510" s="30">
        <f>'Itens de Contrato'!E510</f>
        <v>75.5</v>
      </c>
      <c r="E510" s="32">
        <f>D510*('Itens de Contrato'!F510 + 'Itens de Contrato'!G510)</f>
        <v>13412.659135328544</v>
      </c>
      <c r="F510" s="55">
        <f>'Itens de Contrato'!E510</f>
        <v>75.5</v>
      </c>
      <c r="G510" s="34"/>
      <c r="H510" s="50">
        <f t="shared" si="7"/>
        <v>0</v>
      </c>
      <c r="I510" s="45">
        <f>G510*('Itens de Contrato'!F510+'Itens de Contrato'!G510)</f>
        <v>0</v>
      </c>
    </row>
    <row r="511" spans="1:9" ht="39.6" customHeight="1" x14ac:dyDescent="0.25">
      <c r="A511" s="40" t="str">
        <f>'Itens de Contrato'!A511</f>
        <v>Instalações Águas Pluviais/Drenagem - Prumadas/Distribuição</v>
      </c>
      <c r="B511" s="22" t="str">
        <f>'Itens de Contrato'!B511</f>
        <v>5.1.2</v>
      </c>
      <c r="C511" s="70" t="str">
        <f>VLOOKUP(B511,'Itens de Contrato'!B$6:J$873,2,0)</f>
        <v>TUBO PVC ESGOTO, PONTA-BOLSA e VIROLA, SÉRIE-R, NBR-5688, Ф 75mm x 6,0m, FAB. TIGRE, AMANCO</v>
      </c>
      <c r="D511" s="30">
        <f>'Itens de Contrato'!E511</f>
        <v>15.5</v>
      </c>
      <c r="E511" s="32">
        <f>D511*('Itens de Contrato'!F511 + 'Itens de Contrato'!G511)</f>
        <v>3443.709382733759</v>
      </c>
      <c r="F511" s="55">
        <f>'Itens de Contrato'!E511</f>
        <v>15.5</v>
      </c>
      <c r="G511" s="34"/>
      <c r="H511" s="50">
        <f t="shared" si="7"/>
        <v>0</v>
      </c>
      <c r="I511" s="45">
        <f>G511*('Itens de Contrato'!F511+'Itens de Contrato'!G511)</f>
        <v>0</v>
      </c>
    </row>
    <row r="512" spans="1:9" ht="39.6" customHeight="1" x14ac:dyDescent="0.25">
      <c r="A512" s="40" t="str">
        <f>'Itens de Contrato'!A512</f>
        <v>Instalações Águas Pluviais/Drenagem - Prumadas/Distribuição</v>
      </c>
      <c r="B512" s="22" t="str">
        <f>'Itens de Contrato'!B512</f>
        <v>5.1.3</v>
      </c>
      <c r="C512" s="70" t="str">
        <f>VLOOKUP(B512,'Itens de Contrato'!B$6:J$873,2,0)</f>
        <v>TUBO PVC ESGOTO, PONTA-BOLSA e VIROLA, SÉRIE-R, NBR-5688, Ф 100mm x 6,0m, FAB. TIGRE, AMANCO</v>
      </c>
      <c r="D512" s="30">
        <f>'Itens de Contrato'!E512</f>
        <v>209.5</v>
      </c>
      <c r="E512" s="32">
        <f>D512*('Itens de Contrato'!F512 + 'Itens de Contrato'!G512)</f>
        <v>95723.876813166964</v>
      </c>
      <c r="F512" s="55">
        <f>'Itens de Contrato'!E512</f>
        <v>209.5</v>
      </c>
      <c r="G512" s="34"/>
      <c r="H512" s="50">
        <f t="shared" si="7"/>
        <v>0</v>
      </c>
      <c r="I512" s="45">
        <f>G512*('Itens de Contrato'!F512+'Itens de Contrato'!G512)</f>
        <v>0</v>
      </c>
    </row>
    <row r="513" spans="1:9" ht="39.6" customHeight="1" x14ac:dyDescent="0.25">
      <c r="A513" s="40" t="str">
        <f>'Itens de Contrato'!A513</f>
        <v>Instalações Águas Pluviais/Drenagem - Prumadas/Distribuição</v>
      </c>
      <c r="B513" s="22" t="str">
        <f>'Itens de Contrato'!B513</f>
        <v>5.1.4</v>
      </c>
      <c r="C513" s="70" t="str">
        <f>VLOOKUP(B513,'Itens de Contrato'!B$6:J$873,2,0)</f>
        <v>TUBO PVC ESGOTO, PONTA-BOLSA e VIROLA, SÉRIE-R, NBR-5688, Ф 150mm x 6,0m, FAB. TIGRE, AMANCO</v>
      </c>
      <c r="D513" s="30">
        <f>'Itens de Contrato'!E513</f>
        <v>28.5</v>
      </c>
      <c r="E513" s="32">
        <f>D513*('Itens de Contrato'!F513 + 'Itens de Contrato'!G513)</f>
        <v>24320.258092028114</v>
      </c>
      <c r="F513" s="55">
        <f>'Itens de Contrato'!E513</f>
        <v>28.5</v>
      </c>
      <c r="G513" s="34"/>
      <c r="H513" s="50">
        <f t="shared" si="7"/>
        <v>0</v>
      </c>
      <c r="I513" s="45">
        <f>G513*('Itens de Contrato'!F513+'Itens de Contrato'!G513)</f>
        <v>0</v>
      </c>
    </row>
    <row r="514" spans="1:9" ht="39.6" customHeight="1" x14ac:dyDescent="0.25">
      <c r="A514" s="40" t="str">
        <f>'Itens de Contrato'!A514</f>
        <v>Instalações Águas Pluviais/Drenagem - Prumadas/Distribuição</v>
      </c>
      <c r="B514" s="22" t="str">
        <f>'Itens de Contrato'!B514</f>
        <v>5.1.5</v>
      </c>
      <c r="C514" s="70" t="str">
        <f>VLOOKUP(B514,'Itens de Contrato'!B$6:J$873,2,0)</f>
        <v>TUBO PVC ESGOTO, PONTA-BOLSA, SÉRIE-LEVE, NBR-5688, Ф 300mm x 6,0m, FAB. TIGRE, AMANCO</v>
      </c>
      <c r="D514" s="30">
        <f>'Itens de Contrato'!E514</f>
        <v>1</v>
      </c>
      <c r="E514" s="32">
        <f>D514*('Itens de Contrato'!F514 + 'Itens de Contrato'!G514)</f>
        <v>5287.0891712121302</v>
      </c>
      <c r="F514" s="55">
        <f>'Itens de Contrato'!E514</f>
        <v>1</v>
      </c>
      <c r="G514" s="34"/>
      <c r="H514" s="50">
        <f t="shared" si="7"/>
        <v>0</v>
      </c>
      <c r="I514" s="45">
        <f>G514*('Itens de Contrato'!F514+'Itens de Contrato'!G514)</f>
        <v>0</v>
      </c>
    </row>
    <row r="515" spans="1:9" ht="39.6" customHeight="1" x14ac:dyDescent="0.25">
      <c r="A515" s="40" t="str">
        <f>'Itens de Contrato'!A515</f>
        <v>Instalações Águas Pluviais/Drenagem - Prumadas/Distribuição</v>
      </c>
      <c r="B515" s="22" t="str">
        <f>'Itens de Contrato'!B515</f>
        <v>5.1.6</v>
      </c>
      <c r="C515" s="70" t="str">
        <f>VLOOKUP(B515,'Itens de Contrato'!B$6:J$873,2,0)</f>
        <v>LUVA SIMPLES PVC ESGOTO SÉRIE-R Ф 50mm, FAB. TIGRE, AMANCO</v>
      </c>
      <c r="D515" s="30">
        <f>'Itens de Contrato'!E515</f>
        <v>339</v>
      </c>
      <c r="E515" s="32">
        <f>D515*('Itens de Contrato'!F515 + 'Itens de Contrato'!G515)</f>
        <v>6006.9921430983986</v>
      </c>
      <c r="F515" s="55">
        <f>'Itens de Contrato'!E515</f>
        <v>339</v>
      </c>
      <c r="G515" s="34"/>
      <c r="H515" s="50">
        <f t="shared" si="7"/>
        <v>0</v>
      </c>
      <c r="I515" s="45">
        <f>G515*('Itens de Contrato'!F515+'Itens de Contrato'!G515)</f>
        <v>0</v>
      </c>
    </row>
    <row r="516" spans="1:9" ht="39.6" customHeight="1" x14ac:dyDescent="0.25">
      <c r="A516" s="40" t="str">
        <f>'Itens de Contrato'!A516</f>
        <v>Instalações Águas Pluviais/Drenagem - Prumadas/Distribuição</v>
      </c>
      <c r="B516" s="22" t="str">
        <f>'Itens de Contrato'!B516</f>
        <v>5.1.7</v>
      </c>
      <c r="C516" s="70" t="str">
        <f>VLOOKUP(B516,'Itens de Contrato'!B$6:J$873,2,0)</f>
        <v>LUVA SIMPLES PVC ESGOTO SÉRIE-R Ф 75mm, FAB. TIGRE, AMANCO</v>
      </c>
      <c r="D516" s="30">
        <f>'Itens de Contrato'!E516</f>
        <v>34</v>
      </c>
      <c r="E516" s="32">
        <f>D516*('Itens de Contrato'!F516 + 'Itens de Contrato'!G516)</f>
        <v>840.79517200840905</v>
      </c>
      <c r="F516" s="55">
        <f>'Itens de Contrato'!E516</f>
        <v>34</v>
      </c>
      <c r="G516" s="34"/>
      <c r="H516" s="50">
        <f t="shared" si="7"/>
        <v>0</v>
      </c>
      <c r="I516" s="45">
        <f>G516*('Itens de Contrato'!F516+'Itens de Contrato'!G516)</f>
        <v>0</v>
      </c>
    </row>
    <row r="517" spans="1:9" ht="39.6" customHeight="1" x14ac:dyDescent="0.25">
      <c r="A517" s="40" t="str">
        <f>'Itens de Contrato'!A517</f>
        <v>Instalações Águas Pluviais/Drenagem - Prumadas/Distribuição</v>
      </c>
      <c r="B517" s="22" t="str">
        <f>'Itens de Contrato'!B517</f>
        <v>5.1.8</v>
      </c>
      <c r="C517" s="70" t="str">
        <f>VLOOKUP(B517,'Itens de Contrato'!B$6:J$873,2,0)</f>
        <v>LUVA SIMPLES PVC ESGOTO SÉRIE-R Ф 100mm, FAB. TIGRE, AMANCO</v>
      </c>
      <c r="D517" s="30">
        <f>'Itens de Contrato'!E517</f>
        <v>332</v>
      </c>
      <c r="E517" s="32">
        <f>D517*('Itens de Contrato'!F517 + 'Itens de Contrato'!G517)</f>
        <v>12734.354880441364</v>
      </c>
      <c r="F517" s="55">
        <f>'Itens de Contrato'!E517</f>
        <v>332</v>
      </c>
      <c r="G517" s="34"/>
      <c r="H517" s="50">
        <f t="shared" si="7"/>
        <v>0</v>
      </c>
      <c r="I517" s="45">
        <f>G517*('Itens de Contrato'!F517+'Itens de Contrato'!G517)</f>
        <v>0</v>
      </c>
    </row>
    <row r="518" spans="1:9" ht="39.6" customHeight="1" x14ac:dyDescent="0.25">
      <c r="A518" s="40" t="str">
        <f>'Itens de Contrato'!A518</f>
        <v>Instalações Águas Pluviais/Drenagem - Prumadas/Distribuição</v>
      </c>
      <c r="B518" s="22" t="str">
        <f>'Itens de Contrato'!B518</f>
        <v>5.1.9</v>
      </c>
      <c r="C518" s="70" t="str">
        <f>VLOOKUP(B518,'Itens de Contrato'!B$6:J$873,2,0)</f>
        <v>LUVA SIMPLES PVC ESGOTO SÉRIE-R Ф 150mm, FAB. TIGRE, AMANCO</v>
      </c>
      <c r="D518" s="30">
        <f>'Itens de Contrato'!E518</f>
        <v>27</v>
      </c>
      <c r="E518" s="32">
        <f>D518*('Itens de Contrato'!F518 + 'Itens de Contrato'!G518)</f>
        <v>2348.6711034157852</v>
      </c>
      <c r="F518" s="55">
        <f>'Itens de Contrato'!E518</f>
        <v>27</v>
      </c>
      <c r="G518" s="34"/>
      <c r="H518" s="50">
        <f t="shared" ref="H518:H581" si="8">G518/D518</f>
        <v>0</v>
      </c>
      <c r="I518" s="45">
        <f>G518*('Itens de Contrato'!F518+'Itens de Contrato'!G518)</f>
        <v>0</v>
      </c>
    </row>
    <row r="519" spans="1:9" ht="39.6" customHeight="1" x14ac:dyDescent="0.25">
      <c r="A519" s="40" t="str">
        <f>'Itens de Contrato'!A519</f>
        <v>Instalações Águas Pluviais/Drenagem - Prumadas/Distribuição</v>
      </c>
      <c r="B519" s="22" t="str">
        <f>'Itens de Contrato'!B519</f>
        <v>5.1.10</v>
      </c>
      <c r="C519" s="70" t="str">
        <f>VLOOKUP(B519,'Itens de Contrato'!B$6:J$873,2,0)</f>
        <v>ANEL DE BORRACHA P/VIROLA ESGOTO Ф 50mm, FAB. TIGRE, AMANCO</v>
      </c>
      <c r="D519" s="30">
        <f>'Itens de Contrato'!E519</f>
        <v>26</v>
      </c>
      <c r="E519" s="32">
        <f>D519*('Itens de Contrato'!F519 + 'Itens de Contrato'!G519)</f>
        <v>66.786443344081377</v>
      </c>
      <c r="F519" s="55">
        <f>'Itens de Contrato'!E519</f>
        <v>26</v>
      </c>
      <c r="G519" s="34"/>
      <c r="H519" s="50">
        <f t="shared" si="8"/>
        <v>0</v>
      </c>
      <c r="I519" s="45">
        <f>G519*('Itens de Contrato'!F519+'Itens de Contrato'!G519)</f>
        <v>0</v>
      </c>
    </row>
    <row r="520" spans="1:9" ht="39.6" customHeight="1" x14ac:dyDescent="0.25">
      <c r="A520" s="40" t="str">
        <f>'Itens de Contrato'!A520</f>
        <v>Instalações Águas Pluviais/Drenagem - Prumadas/Distribuição</v>
      </c>
      <c r="B520" s="22" t="str">
        <f>'Itens de Contrato'!B520</f>
        <v>5.1.11</v>
      </c>
      <c r="C520" s="70" t="str">
        <f>VLOOKUP(B520,'Itens de Contrato'!B$6:J$873,2,0)</f>
        <v>ANEL DE BORRACHA P/VIROLA ESGOTO Ф 100mm, FAB. TIGRE, AMANCO</v>
      </c>
      <c r="D520" s="30">
        <f>'Itens de Contrato'!E520</f>
        <v>28</v>
      </c>
      <c r="E520" s="32">
        <f>D520*('Itens de Contrato'!F520 + 'Itens de Contrato'!G520)</f>
        <v>106.05722032997542</v>
      </c>
      <c r="F520" s="55">
        <f>'Itens de Contrato'!E520</f>
        <v>28</v>
      </c>
      <c r="G520" s="34"/>
      <c r="H520" s="50">
        <f t="shared" si="8"/>
        <v>0</v>
      </c>
      <c r="I520" s="45">
        <f>G520*('Itens de Contrato'!F520+'Itens de Contrato'!G520)</f>
        <v>0</v>
      </c>
    </row>
    <row r="521" spans="1:9" ht="39.6" customHeight="1" x14ac:dyDescent="0.25">
      <c r="A521" s="40" t="str">
        <f>'Itens de Contrato'!A521</f>
        <v>Instalações Águas Pluviais/Drenagem - Prumadas/Distribuição</v>
      </c>
      <c r="B521" s="22" t="str">
        <f>'Itens de Contrato'!B521</f>
        <v>5.1.12</v>
      </c>
      <c r="C521" s="70" t="str">
        <f>VLOOKUP(B521,'Itens de Contrato'!B$6:J$873,2,0)</f>
        <v>ANEL DE BORRACHA P/VIROLA ESGOTO Ф 150mm, FAB. TIGRE, AMANCO</v>
      </c>
      <c r="D521" s="30">
        <f>'Itens de Contrato'!E521</f>
        <v>4</v>
      </c>
      <c r="E521" s="32">
        <f>D521*('Itens de Contrato'!F521 + 'Itens de Contrato'!G521)</f>
        <v>17.589128494790668</v>
      </c>
      <c r="F521" s="55">
        <f>'Itens de Contrato'!E521</f>
        <v>4</v>
      </c>
      <c r="G521" s="34"/>
      <c r="H521" s="50">
        <f t="shared" si="8"/>
        <v>0</v>
      </c>
      <c r="I521" s="45">
        <f>G521*('Itens de Contrato'!F521+'Itens de Contrato'!G521)</f>
        <v>0</v>
      </c>
    </row>
    <row r="522" spans="1:9" ht="39.6" customHeight="1" x14ac:dyDescent="0.25">
      <c r="A522" s="40" t="str">
        <f>'Itens de Contrato'!A522</f>
        <v>Instalações Águas Pluviais/Drenagem - Prumadas/Distribuição</v>
      </c>
      <c r="B522" s="22" t="str">
        <f>'Itens de Contrato'!B522</f>
        <v>5.1.13</v>
      </c>
      <c r="C522" s="70" t="str">
        <f>VLOOKUP(B522,'Itens de Contrato'!B$6:J$873,2,0)</f>
        <v>CAP PVC ESGOTO SÉRIE-R Ф 50mm, FAB. TIGRE, AMANCO</v>
      </c>
      <c r="D522" s="30">
        <f>'Itens de Contrato'!E522</f>
        <v>26</v>
      </c>
      <c r="E522" s="32">
        <f>D522*('Itens de Contrato'!F522 + 'Itens de Contrato'!G522)</f>
        <v>531.11213947176429</v>
      </c>
      <c r="F522" s="55">
        <f>'Itens de Contrato'!E522</f>
        <v>26</v>
      </c>
      <c r="G522" s="34"/>
      <c r="H522" s="50">
        <f t="shared" si="8"/>
        <v>0</v>
      </c>
      <c r="I522" s="45">
        <f>G522*('Itens de Contrato'!F522+'Itens de Contrato'!G522)</f>
        <v>0</v>
      </c>
    </row>
    <row r="523" spans="1:9" ht="39.6" customHeight="1" x14ac:dyDescent="0.25">
      <c r="A523" s="40" t="str">
        <f>'Itens de Contrato'!A523</f>
        <v>Instalações Águas Pluviais/Drenagem - Prumadas/Distribuição</v>
      </c>
      <c r="B523" s="22" t="str">
        <f>'Itens de Contrato'!B523</f>
        <v>5.1.14</v>
      </c>
      <c r="C523" s="70" t="str">
        <f>VLOOKUP(B523,'Itens de Contrato'!B$6:J$873,2,0)</f>
        <v>CAP PVC ESGOTO SÉRIE-R Ф 100mm, FAB. TIGRE, AMANCO</v>
      </c>
      <c r="D523" s="30">
        <f>'Itens de Contrato'!E523</f>
        <v>28</v>
      </c>
      <c r="E523" s="32">
        <f>D523*('Itens de Contrato'!F523 + 'Itens de Contrato'!G523)</f>
        <v>882.59112090692179</v>
      </c>
      <c r="F523" s="55">
        <f>'Itens de Contrato'!E523</f>
        <v>28</v>
      </c>
      <c r="G523" s="34"/>
      <c r="H523" s="50">
        <f t="shared" si="8"/>
        <v>0</v>
      </c>
      <c r="I523" s="45">
        <f>G523*('Itens de Contrato'!F523+'Itens de Contrato'!G523)</f>
        <v>0</v>
      </c>
    </row>
    <row r="524" spans="1:9" ht="39.6" customHeight="1" x14ac:dyDescent="0.25">
      <c r="A524" s="40" t="str">
        <f>'Itens de Contrato'!A524</f>
        <v>Instalações Águas Pluviais/Drenagem - Prumadas/Distribuição</v>
      </c>
      <c r="B524" s="22" t="str">
        <f>'Itens de Contrato'!B524</f>
        <v>5.1.15</v>
      </c>
      <c r="C524" s="70" t="str">
        <f>VLOOKUP(B524,'Itens de Contrato'!B$6:J$873,2,0)</f>
        <v>CAP PVC ESGOTO SÉRIE-R Ф 150mm, FAB. TIGRE, AMANCO</v>
      </c>
      <c r="D524" s="30">
        <f>'Itens de Contrato'!E524</f>
        <v>4</v>
      </c>
      <c r="E524" s="32">
        <f>D524*('Itens de Contrato'!F524 + 'Itens de Contrato'!G524)</f>
        <v>582.53103777301772</v>
      </c>
      <c r="F524" s="55">
        <f>'Itens de Contrato'!E524</f>
        <v>4</v>
      </c>
      <c r="G524" s="34"/>
      <c r="H524" s="50">
        <f t="shared" si="8"/>
        <v>0</v>
      </c>
      <c r="I524" s="45">
        <f>G524*('Itens de Contrato'!F524+'Itens de Contrato'!G524)</f>
        <v>0</v>
      </c>
    </row>
    <row r="525" spans="1:9" ht="39.6" customHeight="1" x14ac:dyDescent="0.25">
      <c r="A525" s="40" t="str">
        <f>'Itens de Contrato'!A525</f>
        <v>Instalações Águas Pluviais/Drenagem - Prumadas/Distribuição</v>
      </c>
      <c r="B525" s="22" t="str">
        <f>'Itens de Contrato'!B525</f>
        <v>5.1.16</v>
      </c>
      <c r="C525" s="70" t="str">
        <f>VLOOKUP(B525,'Itens de Contrato'!B$6:J$873,2,0)</f>
        <v>JOELHO 90o PVC ESGOTO SÉRIE-R Ф 50mm, FAB. TIGRE, AMANCO</v>
      </c>
      <c r="D525" s="30">
        <f>'Itens de Contrato'!E525</f>
        <v>131</v>
      </c>
      <c r="E525" s="32">
        <f>D525*('Itens de Contrato'!F525 + 'Itens de Contrato'!G525)</f>
        <v>2326.9894549246819</v>
      </c>
      <c r="F525" s="55">
        <f>'Itens de Contrato'!E525</f>
        <v>131</v>
      </c>
      <c r="G525" s="34"/>
      <c r="H525" s="50">
        <f t="shared" si="8"/>
        <v>0</v>
      </c>
      <c r="I525" s="45">
        <f>G525*('Itens de Contrato'!F525+'Itens de Contrato'!G525)</f>
        <v>0</v>
      </c>
    </row>
    <row r="526" spans="1:9" ht="39.6" customHeight="1" x14ac:dyDescent="0.25">
      <c r="A526" s="40" t="str">
        <f>'Itens de Contrato'!A526</f>
        <v>Instalações Águas Pluviais/Drenagem - Prumadas/Distribuição</v>
      </c>
      <c r="B526" s="22" t="str">
        <f>'Itens de Contrato'!B526</f>
        <v>5.1.17</v>
      </c>
      <c r="C526" s="70" t="str">
        <f>VLOOKUP(B526,'Itens de Contrato'!B$6:J$873,2,0)</f>
        <v>JOELHO 90o PVC ESGOTO SÉRIE-R Ф 75mm, FAB. TIGRE, AMANCO</v>
      </c>
      <c r="D526" s="30">
        <f>'Itens de Contrato'!E526</f>
        <v>7</v>
      </c>
      <c r="E526" s="32">
        <f>D526*('Itens de Contrato'!F526 + 'Itens de Contrato'!G526)</f>
        <v>281.90496783111286</v>
      </c>
      <c r="F526" s="55">
        <f>'Itens de Contrato'!E526</f>
        <v>7</v>
      </c>
      <c r="G526" s="34"/>
      <c r="H526" s="50">
        <f t="shared" si="8"/>
        <v>0</v>
      </c>
      <c r="I526" s="45">
        <f>G526*('Itens de Contrato'!F526+'Itens de Contrato'!G526)</f>
        <v>0</v>
      </c>
    </row>
    <row r="527" spans="1:9" ht="39.6" customHeight="1" x14ac:dyDescent="0.25">
      <c r="A527" s="40" t="str">
        <f>'Itens de Contrato'!A527</f>
        <v>Instalações Águas Pluviais/Drenagem - Prumadas/Distribuição</v>
      </c>
      <c r="B527" s="22" t="str">
        <f>'Itens de Contrato'!B527</f>
        <v>5.1.18</v>
      </c>
      <c r="C527" s="70" t="str">
        <f>VLOOKUP(B527,'Itens de Contrato'!B$6:J$873,2,0)</f>
        <v>JOELHO 90o PVC ESGOTO SÉRIE-R Ф 100mm, FAB. TIGRE, AMANCO</v>
      </c>
      <c r="D527" s="30">
        <f>'Itens de Contrato'!E527</f>
        <v>84</v>
      </c>
      <c r="E527" s="32">
        <f>D527*('Itens de Contrato'!F527 + 'Itens de Contrato'!G527)</f>
        <v>4505.6032912596447</v>
      </c>
      <c r="F527" s="55">
        <f>'Itens de Contrato'!E527</f>
        <v>84</v>
      </c>
      <c r="G527" s="34"/>
      <c r="H527" s="50">
        <f t="shared" si="8"/>
        <v>0</v>
      </c>
      <c r="I527" s="45">
        <f>G527*('Itens de Contrato'!F527+'Itens de Contrato'!G527)</f>
        <v>0</v>
      </c>
    </row>
    <row r="528" spans="1:9" ht="39.6" customHeight="1" x14ac:dyDescent="0.25">
      <c r="A528" s="40" t="str">
        <f>'Itens de Contrato'!A528</f>
        <v>Instalações Águas Pluviais/Drenagem - Prumadas/Distribuição</v>
      </c>
      <c r="B528" s="22" t="str">
        <f>'Itens de Contrato'!B528</f>
        <v>5.1.19</v>
      </c>
      <c r="C528" s="70" t="str">
        <f>VLOOKUP(B528,'Itens de Contrato'!B$6:J$873,2,0)</f>
        <v>JOELHO 90o PVC ESGOTO SÉRIE-R Ф 150mm, FAB. TIGRE, AMANCO</v>
      </c>
      <c r="D528" s="30">
        <f>'Itens de Contrato'!E528</f>
        <v>6</v>
      </c>
      <c r="E528" s="32">
        <f>D528*('Itens de Contrato'!F528 + 'Itens de Contrato'!G528)</f>
        <v>1270.8580711953946</v>
      </c>
      <c r="F528" s="55">
        <f>'Itens de Contrato'!E528</f>
        <v>6</v>
      </c>
      <c r="G528" s="34"/>
      <c r="H528" s="50">
        <f t="shared" si="8"/>
        <v>0</v>
      </c>
      <c r="I528" s="45">
        <f>G528*('Itens de Contrato'!F528+'Itens de Contrato'!G528)</f>
        <v>0</v>
      </c>
    </row>
    <row r="529" spans="1:9" ht="39.6" customHeight="1" x14ac:dyDescent="0.25">
      <c r="A529" s="40" t="str">
        <f>'Itens de Contrato'!A529</f>
        <v>Instalações Águas Pluviais/Drenagem - Prumadas/Distribuição</v>
      </c>
      <c r="B529" s="22" t="str">
        <f>'Itens de Contrato'!B529</f>
        <v>5.1.20</v>
      </c>
      <c r="C529" s="70" t="str">
        <f>VLOOKUP(B529,'Itens de Contrato'!B$6:J$873,2,0)</f>
        <v>JOELHO 45o PVC ESGOTO SÉRIE-R Ф 50mm, FAB. TIGRE, AMANCO</v>
      </c>
      <c r="D529" s="30">
        <f>'Itens de Contrato'!E529</f>
        <v>156</v>
      </c>
      <c r="E529" s="32">
        <f>D529*('Itens de Contrato'!F529 + 'Itens de Contrato'!G529)</f>
        <v>2336.3935434268474</v>
      </c>
      <c r="F529" s="55">
        <f>'Itens de Contrato'!E529</f>
        <v>156</v>
      </c>
      <c r="G529" s="34"/>
      <c r="H529" s="50">
        <f t="shared" si="8"/>
        <v>0</v>
      </c>
      <c r="I529" s="45">
        <f>G529*('Itens de Contrato'!F529+'Itens de Contrato'!G529)</f>
        <v>0</v>
      </c>
    </row>
    <row r="530" spans="1:9" ht="39.6" customHeight="1" x14ac:dyDescent="0.25">
      <c r="A530" s="40" t="str">
        <f>'Itens de Contrato'!A530</f>
        <v>Instalações Águas Pluviais/Drenagem - Prumadas/Distribuição</v>
      </c>
      <c r="B530" s="22" t="str">
        <f>'Itens de Contrato'!B530</f>
        <v>5.1.21</v>
      </c>
      <c r="C530" s="70" t="str">
        <f>VLOOKUP(B530,'Itens de Contrato'!B$6:J$873,2,0)</f>
        <v>JOELHO 45o PVC ESGOTO SÉRIE-R Ф 75mm, FAB. TIGRE, AMANCO</v>
      </c>
      <c r="D530" s="30">
        <f>'Itens de Contrato'!E530</f>
        <v>1</v>
      </c>
      <c r="E530" s="32">
        <f>D530*('Itens de Contrato'!F530 + 'Itens de Contrato'!G530)</f>
        <v>32.087098268962194</v>
      </c>
      <c r="F530" s="55">
        <f>'Itens de Contrato'!E530</f>
        <v>1</v>
      </c>
      <c r="G530" s="34"/>
      <c r="H530" s="50">
        <f t="shared" si="8"/>
        <v>0</v>
      </c>
      <c r="I530" s="45">
        <f>G530*('Itens de Contrato'!F530+'Itens de Contrato'!G530)</f>
        <v>0</v>
      </c>
    </row>
    <row r="531" spans="1:9" ht="39.6" customHeight="1" x14ac:dyDescent="0.25">
      <c r="A531" s="40" t="str">
        <f>'Itens de Contrato'!A531</f>
        <v>Instalações Águas Pluviais/Drenagem - Prumadas/Distribuição</v>
      </c>
      <c r="B531" s="22" t="str">
        <f>'Itens de Contrato'!B531</f>
        <v>5.1.22</v>
      </c>
      <c r="C531" s="70" t="str">
        <f>VLOOKUP(B531,'Itens de Contrato'!B$6:J$873,2,0)</f>
        <v>JOELHO 45o PVC ESGOTO SÉRIE-R Ф 100mm, FAB. TIGRE, AMANCO</v>
      </c>
      <c r="D531" s="30">
        <f>'Itens de Contrato'!E531</f>
        <v>102</v>
      </c>
      <c r="E531" s="32">
        <f>D531*('Itens de Contrato'!F531 + 'Itens de Contrato'!G531)</f>
        <v>4649.5380902788975</v>
      </c>
      <c r="F531" s="55">
        <f>'Itens de Contrato'!E531</f>
        <v>102</v>
      </c>
      <c r="G531" s="34"/>
      <c r="H531" s="50">
        <f t="shared" si="8"/>
        <v>0</v>
      </c>
      <c r="I531" s="45">
        <f>G531*('Itens de Contrato'!F531+'Itens de Contrato'!G531)</f>
        <v>0</v>
      </c>
    </row>
    <row r="532" spans="1:9" ht="39.6" customHeight="1" x14ac:dyDescent="0.25">
      <c r="A532" s="40" t="str">
        <f>'Itens de Contrato'!A532</f>
        <v>Instalações Águas Pluviais/Drenagem - Prumadas/Distribuição</v>
      </c>
      <c r="B532" s="22" t="str">
        <f>'Itens de Contrato'!B532</f>
        <v>5.1.23</v>
      </c>
      <c r="C532" s="70" t="str">
        <f>VLOOKUP(B532,'Itens de Contrato'!B$6:J$873,2,0)</f>
        <v>JOELHO 45o PVC ESGOTO SÉRIE-R Ф 150mm, FAB. TIGRE, AMANCO</v>
      </c>
      <c r="D532" s="30">
        <f>'Itens de Contrato'!E532</f>
        <v>13</v>
      </c>
      <c r="E532" s="32">
        <f>D532*('Itens de Contrato'!F532 + 'Itens de Contrato'!G532)</f>
        <v>2133.7702661626008</v>
      </c>
      <c r="F532" s="55">
        <f>'Itens de Contrato'!E532</f>
        <v>13</v>
      </c>
      <c r="G532" s="34"/>
      <c r="H532" s="50">
        <f t="shared" si="8"/>
        <v>0</v>
      </c>
      <c r="I532" s="45">
        <f>G532*('Itens de Contrato'!F532+'Itens de Contrato'!G532)</f>
        <v>0</v>
      </c>
    </row>
    <row r="533" spans="1:9" ht="39.6" customHeight="1" x14ac:dyDescent="0.25">
      <c r="A533" s="40" t="str">
        <f>'Itens de Contrato'!A533</f>
        <v>Instalações Águas Pluviais/Drenagem - Prumadas/Distribuição</v>
      </c>
      <c r="B533" s="22" t="str">
        <f>'Itens de Contrato'!B533</f>
        <v>5.1.24</v>
      </c>
      <c r="C533" s="70" t="str">
        <f>VLOOKUP(B533,'Itens de Contrato'!B$6:J$873,2,0)</f>
        <v>JUNÇÃO SIMPLES 45o PVC ESGOTO SÉRIE-R Ф 50x50mm, FAB. TIGRE, AMANCO</v>
      </c>
      <c r="D533" s="30">
        <f>'Itens de Contrato'!E533</f>
        <v>52</v>
      </c>
      <c r="E533" s="32">
        <f>D533*('Itens de Contrato'!F533 + 'Itens de Contrato'!G533)</f>
        <v>2361.3056816460112</v>
      </c>
      <c r="F533" s="55">
        <f>'Itens de Contrato'!E533</f>
        <v>52</v>
      </c>
      <c r="G533" s="34"/>
      <c r="H533" s="50">
        <f t="shared" si="8"/>
        <v>0</v>
      </c>
      <c r="I533" s="45">
        <f>G533*('Itens de Contrato'!F533+'Itens de Contrato'!G533)</f>
        <v>0</v>
      </c>
    </row>
    <row r="534" spans="1:9" ht="39.6" customHeight="1" x14ac:dyDescent="0.25">
      <c r="A534" s="40" t="str">
        <f>'Itens de Contrato'!A534</f>
        <v>Instalações Águas Pluviais/Drenagem - Prumadas/Distribuição</v>
      </c>
      <c r="B534" s="22" t="str">
        <f>'Itens de Contrato'!B534</f>
        <v>5.1.25</v>
      </c>
      <c r="C534" s="70" t="str">
        <f>VLOOKUP(B534,'Itens de Contrato'!B$6:J$873,2,0)</f>
        <v>JUNÇÃO SIMPLES 45o PVC ESGOTO SÉRIE-R Ф 100x100mm, FAB. TIGRE, AMANCO</v>
      </c>
      <c r="D534" s="30">
        <f>'Itens de Contrato'!E534</f>
        <v>62</v>
      </c>
      <c r="E534" s="32">
        <f>D534*('Itens de Contrato'!F534 + 'Itens de Contrato'!G534)</f>
        <v>7332.1755026391338</v>
      </c>
      <c r="F534" s="55">
        <f>'Itens de Contrato'!E534</f>
        <v>62</v>
      </c>
      <c r="G534" s="34"/>
      <c r="H534" s="50">
        <f t="shared" si="8"/>
        <v>0</v>
      </c>
      <c r="I534" s="45">
        <f>G534*('Itens de Contrato'!F534+'Itens de Contrato'!G534)</f>
        <v>0</v>
      </c>
    </row>
    <row r="535" spans="1:9" ht="39.6" customHeight="1" x14ac:dyDescent="0.25">
      <c r="A535" s="40" t="str">
        <f>'Itens de Contrato'!A535</f>
        <v>Instalações Águas Pluviais/Drenagem - Prumadas/Distribuição</v>
      </c>
      <c r="B535" s="22" t="str">
        <f>'Itens de Contrato'!B535</f>
        <v>5.1.26</v>
      </c>
      <c r="C535" s="70" t="str">
        <f>VLOOKUP(B535,'Itens de Contrato'!B$6:J$873,2,0)</f>
        <v>JUNÇÃO SIMPLES 45o PVC ESGOTO SÉRIE-R Ф 75x50mm, FAB. TIGRE, AMANCO</v>
      </c>
      <c r="D535" s="30">
        <f>'Itens de Contrato'!E535</f>
        <v>26</v>
      </c>
      <c r="E535" s="32">
        <f>D535*('Itens de Contrato'!F535 + 'Itens de Contrato'!G535)</f>
        <v>1936.9972145440813</v>
      </c>
      <c r="F535" s="55">
        <f>'Itens de Contrato'!E535</f>
        <v>26</v>
      </c>
      <c r="G535" s="34"/>
      <c r="H535" s="50">
        <f t="shared" si="8"/>
        <v>0</v>
      </c>
      <c r="I535" s="45">
        <f>G535*('Itens de Contrato'!F535+'Itens de Contrato'!G535)</f>
        <v>0</v>
      </c>
    </row>
    <row r="536" spans="1:9" ht="39.6" customHeight="1" x14ac:dyDescent="0.25">
      <c r="A536" s="40" t="str">
        <f>'Itens de Contrato'!A536</f>
        <v>Instalações Águas Pluviais/Drenagem - Prumadas/Distribuição</v>
      </c>
      <c r="B536" s="22" t="str">
        <f>'Itens de Contrato'!B536</f>
        <v>5.1.27</v>
      </c>
      <c r="C536" s="70" t="str">
        <f>VLOOKUP(B536,'Itens de Contrato'!B$6:J$873,2,0)</f>
        <v>JUNÇÃO SIMPLES 45o PVC ESGOTO SÉRIE-R Ф 100x50mm, FAB. TIGRE, AMANCO</v>
      </c>
      <c r="D536" s="30">
        <f>'Itens de Contrato'!E536</f>
        <v>79</v>
      </c>
      <c r="E536" s="32">
        <f>D536*('Itens de Contrato'!F536 + 'Itens de Contrato'!G536)</f>
        <v>6446.2247886639243</v>
      </c>
      <c r="F536" s="55">
        <f>'Itens de Contrato'!E536</f>
        <v>79</v>
      </c>
      <c r="G536" s="34"/>
      <c r="H536" s="50">
        <f t="shared" si="8"/>
        <v>0</v>
      </c>
      <c r="I536" s="45">
        <f>G536*('Itens de Contrato'!F536+'Itens de Contrato'!G536)</f>
        <v>0</v>
      </c>
    </row>
    <row r="537" spans="1:9" ht="39.6" customHeight="1" x14ac:dyDescent="0.25">
      <c r="A537" s="40" t="str">
        <f>'Itens de Contrato'!A537</f>
        <v>Instalações Águas Pluviais/Drenagem - Prumadas/Distribuição</v>
      </c>
      <c r="B537" s="22" t="str">
        <f>'Itens de Contrato'!B537</f>
        <v>5.1.28</v>
      </c>
      <c r="C537" s="70" t="str">
        <f>VLOOKUP(B537,'Itens de Contrato'!B$6:J$873,2,0)</f>
        <v>JUNÇÃO SIMPLES 45o PVC ESGOTO SÉRIE-R Ф 100x75mm, FAB. TIGRE, AMANCO</v>
      </c>
      <c r="D537" s="30">
        <f>'Itens de Contrato'!E537</f>
        <v>5</v>
      </c>
      <c r="E537" s="32">
        <f>D537*('Itens de Contrato'!F537 + 'Itens de Contrato'!G537)</f>
        <v>538.76891765840332</v>
      </c>
      <c r="F537" s="55">
        <f>'Itens de Contrato'!E537</f>
        <v>5</v>
      </c>
      <c r="G537" s="34"/>
      <c r="H537" s="50">
        <f t="shared" si="8"/>
        <v>0</v>
      </c>
      <c r="I537" s="45">
        <f>G537*('Itens de Contrato'!F537+'Itens de Contrato'!G537)</f>
        <v>0</v>
      </c>
    </row>
    <row r="538" spans="1:9" ht="39.6" customHeight="1" x14ac:dyDescent="0.25">
      <c r="A538" s="40" t="str">
        <f>'Itens de Contrato'!A538</f>
        <v>Instalações Águas Pluviais/Drenagem - Prumadas/Distribuição</v>
      </c>
      <c r="B538" s="22" t="str">
        <f>'Itens de Contrato'!B538</f>
        <v>5.1.29</v>
      </c>
      <c r="C538" s="70" t="str">
        <f>VLOOKUP(B538,'Itens de Contrato'!B$6:J$873,2,0)</f>
        <v>JUNÇÃO SIMPLES 45o PVC ESGOTO SÉRIE-R Ф 150x100mm, FAB. TIGRE, AMANCO</v>
      </c>
      <c r="D538" s="30">
        <f>'Itens de Contrato'!E538</f>
        <v>8</v>
      </c>
      <c r="E538" s="32">
        <f>D538*('Itens de Contrato'!F538 + 'Itens de Contrato'!G538)</f>
        <v>2547.8628027190134</v>
      </c>
      <c r="F538" s="55">
        <f>'Itens de Contrato'!E538</f>
        <v>8</v>
      </c>
      <c r="G538" s="34"/>
      <c r="H538" s="50">
        <f t="shared" si="8"/>
        <v>0</v>
      </c>
      <c r="I538" s="45">
        <f>G538*('Itens de Contrato'!F538+'Itens de Contrato'!G538)</f>
        <v>0</v>
      </c>
    </row>
    <row r="539" spans="1:9" ht="39.6" customHeight="1" x14ac:dyDescent="0.25">
      <c r="A539" s="40" t="str">
        <f>'Itens de Contrato'!A539</f>
        <v>Instalações Águas Pluviais/Drenagem - Prumadas/Distribuição</v>
      </c>
      <c r="B539" s="22" t="str">
        <f>'Itens de Contrato'!B539</f>
        <v>5.1.30</v>
      </c>
      <c r="C539" s="70" t="str">
        <f>VLOOKUP(B539,'Itens de Contrato'!B$6:J$873,2,0)</f>
        <v>REDUÇÃO EXCÊNTRICA PVC ESGOTO SÉRIE-R Ф 100x50mm, FAB. TIGRE, AMANCO</v>
      </c>
      <c r="D539" s="30">
        <f>'Itens de Contrato'!E539</f>
        <v>130</v>
      </c>
      <c r="E539" s="32">
        <f>D539*('Itens de Contrato'!F539 + 'Itens de Contrato'!G539)</f>
        <v>5354.7147303787997</v>
      </c>
      <c r="F539" s="55">
        <f>'Itens de Contrato'!E539</f>
        <v>130</v>
      </c>
      <c r="G539" s="34"/>
      <c r="H539" s="50">
        <f t="shared" si="8"/>
        <v>0</v>
      </c>
      <c r="I539" s="45">
        <f>G539*('Itens de Contrato'!F539+'Itens de Contrato'!G539)</f>
        <v>0</v>
      </c>
    </row>
    <row r="540" spans="1:9" ht="39.6" customHeight="1" x14ac:dyDescent="0.25">
      <c r="A540" s="40" t="str">
        <f>'Itens de Contrato'!A540</f>
        <v>Instalações Águas Pluviais/Drenagem - Prumadas/Distribuição</v>
      </c>
      <c r="B540" s="22" t="str">
        <f>'Itens de Contrato'!B540</f>
        <v>5.1.31</v>
      </c>
      <c r="C540" s="70" t="str">
        <f>VLOOKUP(B540,'Itens de Contrato'!B$6:J$873,2,0)</f>
        <v>REDUÇÃO PVC ESGOTO Ф 50x40mm, FAB. TIGRE, AMANCO</v>
      </c>
      <c r="D540" s="30">
        <f>'Itens de Contrato'!E540</f>
        <v>1</v>
      </c>
      <c r="E540" s="32">
        <f>D540*('Itens de Contrato'!F540 + 'Itens de Contrato'!G540)</f>
        <v>8.0480004297520829</v>
      </c>
      <c r="F540" s="55">
        <f>'Itens de Contrato'!E540</f>
        <v>1</v>
      </c>
      <c r="G540" s="34"/>
      <c r="H540" s="50">
        <f t="shared" si="8"/>
        <v>0</v>
      </c>
      <c r="I540" s="45">
        <f>G540*('Itens de Contrato'!F540+'Itens de Contrato'!G540)</f>
        <v>0</v>
      </c>
    </row>
    <row r="541" spans="1:9" ht="26.4" customHeight="1" x14ac:dyDescent="0.25">
      <c r="A541" s="40" t="str">
        <f>'Itens de Contrato'!A541</f>
        <v>Instalações Águas Pluviais/Drenagem - Caixas e ralos</v>
      </c>
      <c r="B541" s="22" t="str">
        <f>'Itens de Contrato'!B541</f>
        <v>5.2.1</v>
      </c>
      <c r="C541" s="70" t="str">
        <f>VLOOKUP(B541,'Itens de Contrato'!B$6:J$873,2,0)</f>
        <v>GRELHA REDONDA C/PORTA-GRELHA QUADRADA, AÇO INOX 100x100mm, FAB. MOLDENOX, TIGRE, AMANCO</v>
      </c>
      <c r="D541" s="30">
        <f>'Itens de Contrato'!E541</f>
        <v>47</v>
      </c>
      <c r="E541" s="32">
        <f>D541*('Itens de Contrato'!F541 + 'Itens de Contrato'!G541)</f>
        <v>7561.1802370898913</v>
      </c>
      <c r="F541" s="55">
        <f>'Itens de Contrato'!E541</f>
        <v>47</v>
      </c>
      <c r="G541" s="34"/>
      <c r="H541" s="50">
        <f t="shared" si="8"/>
        <v>0</v>
      </c>
      <c r="I541" s="45">
        <f>G541*('Itens de Contrato'!F541+'Itens de Contrato'!G541)</f>
        <v>0</v>
      </c>
    </row>
    <row r="542" spans="1:9" ht="26.4" customHeight="1" x14ac:dyDescent="0.25">
      <c r="A542" s="40" t="str">
        <f>'Itens de Contrato'!A542</f>
        <v>Instalações Águas Pluviais/Drenagem - Caixas e ralos</v>
      </c>
      <c r="B542" s="22" t="str">
        <f>'Itens de Contrato'!B542</f>
        <v>5.2.2</v>
      </c>
      <c r="C542" s="70" t="str">
        <f>VLOOKUP(B542,'Itens de Contrato'!B$6:J$873,2,0)</f>
        <v>RALO SAIDA VERTICAL GRELHA QUADRADA CROMADA 100 x 100 x 40mm, FAB. TIGRE, AMANCO</v>
      </c>
      <c r="D542" s="30">
        <f>'Itens de Contrato'!E542</f>
        <v>1</v>
      </c>
      <c r="E542" s="32">
        <f>D542*('Itens de Contrato'!F542 + 'Itens de Contrato'!G542)</f>
        <v>131.31095145626747</v>
      </c>
      <c r="F542" s="55">
        <f>'Itens de Contrato'!E542</f>
        <v>1</v>
      </c>
      <c r="G542" s="34"/>
      <c r="H542" s="50">
        <f t="shared" si="8"/>
        <v>0</v>
      </c>
      <c r="I542" s="45">
        <f>G542*('Itens de Contrato'!F542+'Itens de Contrato'!G542)</f>
        <v>0</v>
      </c>
    </row>
    <row r="543" spans="1:9" ht="26.4" customHeight="1" x14ac:dyDescent="0.25">
      <c r="A543" s="40" t="str">
        <f>'Itens de Contrato'!A543</f>
        <v>Instalações Águas Pluviais/Drenagem - Caixas e ralos</v>
      </c>
      <c r="B543" s="22" t="str">
        <f>'Itens de Contrato'!B543</f>
        <v>5.2.3</v>
      </c>
      <c r="C543" s="70" t="str">
        <f>VLOOKUP(B543,'Itens de Contrato'!B$6:J$873,2,0)</f>
        <v>CAIXA SIFONADA EM PVC GRELHA CROMADA 185 x 150 x 75mm, FAB. TIGRE, AMANCO</v>
      </c>
      <c r="D543" s="30">
        <f>'Itens de Contrato'!E543</f>
        <v>1</v>
      </c>
      <c r="E543" s="32">
        <f>D543*('Itens de Contrato'!F543 + 'Itens de Contrato'!G543)</f>
        <v>377.16618680681904</v>
      </c>
      <c r="F543" s="55">
        <f>'Itens de Contrato'!E543</f>
        <v>1</v>
      </c>
      <c r="G543" s="34"/>
      <c r="H543" s="50">
        <f t="shared" si="8"/>
        <v>0</v>
      </c>
      <c r="I543" s="45">
        <f>G543*('Itens de Contrato'!F543+'Itens de Contrato'!G543)</f>
        <v>0</v>
      </c>
    </row>
    <row r="544" spans="1:9" ht="39.6" customHeight="1" x14ac:dyDescent="0.25">
      <c r="A544" s="40" t="str">
        <f>'Itens de Contrato'!A544</f>
        <v>Instalações Águas Pluviais/Drenagem - Elementos de fixação e suporte/Acessórios</v>
      </c>
      <c r="B544" s="22" t="str">
        <f>'Itens de Contrato'!B544</f>
        <v>5.3.1</v>
      </c>
      <c r="C544" s="70" t="str">
        <f>VLOOKUP(B544,'Itens de Contrato'!B$6:J$873,2,0)</f>
        <v xml:space="preserve">PERFILADO EM CHAPA DE AÇO PERFURADO, CH#16 MSG, Ref.: MAX.PPR-GE, NBR-10476, DIM.38x38mm, FAB. MAXTIL,CARMEHIL     </v>
      </c>
      <c r="D544" s="30">
        <f>'Itens de Contrato'!E544</f>
        <v>15</v>
      </c>
      <c r="E544" s="32">
        <f>D544*('Itens de Contrato'!F544 + 'Itens de Contrato'!G544)</f>
        <v>938.93338347107601</v>
      </c>
      <c r="F544" s="55">
        <f>'Itens de Contrato'!E544</f>
        <v>15</v>
      </c>
      <c r="G544" s="34"/>
      <c r="H544" s="50">
        <f t="shared" si="8"/>
        <v>0</v>
      </c>
      <c r="I544" s="45">
        <f>G544*('Itens de Contrato'!F544+'Itens de Contrato'!G544)</f>
        <v>0</v>
      </c>
    </row>
    <row r="545" spans="1:9" ht="39.6" customHeight="1" x14ac:dyDescent="0.25">
      <c r="A545" s="40" t="str">
        <f>'Itens de Contrato'!A545</f>
        <v>Instalações Águas Pluviais/Drenagem - Elementos de fixação e suporte/Acessórios</v>
      </c>
      <c r="B545" s="22" t="str">
        <f>'Itens de Contrato'!B545</f>
        <v>5.3.2</v>
      </c>
      <c r="C545" s="70" t="str">
        <f>VLOOKUP(B545,'Itens de Contrato'!B$6:J$873,2,0)</f>
        <v>CHUMBADOR ROSCA INTERNA Ф1/4" x 31mm, Ref. MAX.ARS14, FAB. MAXTIL,CARMEHIL</v>
      </c>
      <c r="D545" s="30">
        <f>'Itens de Contrato'!E545</f>
        <v>28</v>
      </c>
      <c r="E545" s="32">
        <f>D545*('Itens de Contrato'!F545 + 'Itens de Contrato'!G545)</f>
        <v>199.52334398760368</v>
      </c>
      <c r="F545" s="55">
        <f>'Itens de Contrato'!E545</f>
        <v>28</v>
      </c>
      <c r="G545" s="34"/>
      <c r="H545" s="50">
        <f t="shared" si="8"/>
        <v>0</v>
      </c>
      <c r="I545" s="45">
        <f>G545*('Itens de Contrato'!F545+'Itens de Contrato'!G545)</f>
        <v>0</v>
      </c>
    </row>
    <row r="546" spans="1:9" ht="39.6" customHeight="1" x14ac:dyDescent="0.25">
      <c r="A546" s="40" t="str">
        <f>'Itens de Contrato'!A546</f>
        <v>Instalações Águas Pluviais/Drenagem - Elementos de fixação e suporte/Acessórios</v>
      </c>
      <c r="B546" s="22" t="str">
        <f>'Itens de Contrato'!B546</f>
        <v>5.3.3</v>
      </c>
      <c r="C546" s="70" t="str">
        <f>VLOOKUP(B546,'Itens de Contrato'!B$6:J$873,2,0)</f>
        <v>VERGALHÃO (TIRANTE) AÇO GALVANIZADO, ROSCA TOTAL Ф 1/4", Ref. MAX.AF.BR.1/4, FAB. MAXTIL,CARMEHIL</v>
      </c>
      <c r="D546" s="30">
        <f>'Itens de Contrato'!E546</f>
        <v>15</v>
      </c>
      <c r="E546" s="32">
        <f>D546*('Itens de Contrato'!F546 + 'Itens de Contrato'!G546)</f>
        <v>142.85200762809947</v>
      </c>
      <c r="F546" s="55">
        <f>'Itens de Contrato'!E546</f>
        <v>15</v>
      </c>
      <c r="G546" s="34"/>
      <c r="H546" s="50">
        <f t="shared" si="8"/>
        <v>0</v>
      </c>
      <c r="I546" s="45">
        <f>G546*('Itens de Contrato'!F546+'Itens de Contrato'!G546)</f>
        <v>0</v>
      </c>
    </row>
    <row r="547" spans="1:9" ht="39.6" customHeight="1" x14ac:dyDescent="0.25">
      <c r="A547" s="40" t="str">
        <f>'Itens de Contrato'!A547</f>
        <v>Instalações Águas Pluviais/Drenagem - Elementos de fixação e suporte/Acessórios</v>
      </c>
      <c r="B547" s="22" t="str">
        <f>'Itens de Contrato'!B547</f>
        <v>5.3.4</v>
      </c>
      <c r="C547" s="70" t="str">
        <f>VLOOKUP(B547,'Itens de Contrato'!B$6:J$873,2,0)</f>
        <v>TIRO (PINO / FINCA-PINO) 30x20mm Ф 1/4" FAB.WALSYWA, HILT</v>
      </c>
      <c r="D547" s="30">
        <f>'Itens de Contrato'!E547</f>
        <v>719</v>
      </c>
      <c r="E547" s="32">
        <f>D547*('Itens de Contrato'!F547 + 'Itens de Contrato'!G547)</f>
        <v>3013.8084942665346</v>
      </c>
      <c r="F547" s="55">
        <f>'Itens de Contrato'!E547</f>
        <v>719</v>
      </c>
      <c r="G547" s="34"/>
      <c r="H547" s="50">
        <f t="shared" si="8"/>
        <v>0</v>
      </c>
      <c r="I547" s="45">
        <f>G547*('Itens de Contrato'!F547+'Itens de Contrato'!G547)</f>
        <v>0</v>
      </c>
    </row>
    <row r="548" spans="1:9" ht="39.6" customHeight="1" x14ac:dyDescent="0.25">
      <c r="A548" s="40" t="str">
        <f>'Itens de Contrato'!A548</f>
        <v>Instalações Águas Pluviais/Drenagem - Elementos de fixação e suporte/Acessórios</v>
      </c>
      <c r="B548" s="22" t="str">
        <f>'Itens de Contrato'!B548</f>
        <v>5.3.5</v>
      </c>
      <c r="C548" s="70" t="str">
        <f>VLOOKUP(B548,'Itens de Contrato'!B$6:J$873,2,0)</f>
        <v>BARRA CHATA DE ALUMINIO NATURAL 1/2" x 1/8", FAB. ALCOA, CBA</v>
      </c>
      <c r="D548" s="30">
        <f>'Itens de Contrato'!E548</f>
        <v>393</v>
      </c>
      <c r="E548" s="32">
        <f>D548*('Itens de Contrato'!F548 + 'Itens de Contrato'!G548)</f>
        <v>4941.9752638946384</v>
      </c>
      <c r="F548" s="55">
        <f>'Itens de Contrato'!E548</f>
        <v>393</v>
      </c>
      <c r="G548" s="34"/>
      <c r="H548" s="50">
        <f t="shared" si="8"/>
        <v>0</v>
      </c>
      <c r="I548" s="45">
        <f>G548*('Itens de Contrato'!F548+'Itens de Contrato'!G548)</f>
        <v>0</v>
      </c>
    </row>
    <row r="549" spans="1:9" ht="39.6" customHeight="1" x14ac:dyDescent="0.25">
      <c r="A549" s="40" t="str">
        <f>'Itens de Contrato'!A549</f>
        <v>Instalações Águas Pluviais/Drenagem - Elementos de fixação e suporte/Acessórios</v>
      </c>
      <c r="B549" s="22" t="str">
        <f>'Itens de Contrato'!B549</f>
        <v>5.3.6</v>
      </c>
      <c r="C549" s="70" t="str">
        <f>VLOOKUP(B549,'Itens de Contrato'!B$6:J$873,2,0)</f>
        <v>REBITE DE REPUXO "POP" P/ALUMINIO 3.2 x 08 x 1/8", FAB. ALCOA, CBA</v>
      </c>
      <c r="D549" s="30">
        <f>'Itens de Contrato'!E549</f>
        <v>1438</v>
      </c>
      <c r="E549" s="32">
        <f>D549*('Itens de Contrato'!F549 + 'Itens de Contrato'!G549)</f>
        <v>200.92056628443569</v>
      </c>
      <c r="F549" s="55">
        <f>'Itens de Contrato'!E549</f>
        <v>1438</v>
      </c>
      <c r="G549" s="34"/>
      <c r="H549" s="50">
        <f t="shared" si="8"/>
        <v>0</v>
      </c>
      <c r="I549" s="45">
        <f>G549*('Itens de Contrato'!F549+'Itens de Contrato'!G549)</f>
        <v>0</v>
      </c>
    </row>
    <row r="550" spans="1:9" ht="39.6" customHeight="1" x14ac:dyDescent="0.25">
      <c r="A550" s="40" t="str">
        <f>'Itens de Contrato'!A550</f>
        <v>Instalações Águas Pluviais/Drenagem - Elementos de fixação e suporte/Acessórios</v>
      </c>
      <c r="B550" s="22" t="str">
        <f>'Itens de Contrato'!B550</f>
        <v>5.3.7</v>
      </c>
      <c r="C550" s="70" t="str">
        <f>VLOOKUP(B550,'Itens de Contrato'!B$6:J$873,2,0)</f>
        <v>PORCA SEXTAVADA Ref.AF.PS E ARRUELA LISA Ref.AF.AL Ф 1/4", FAB. MAXTIL,CARMEHIL</v>
      </c>
      <c r="D550" s="30">
        <f>'Itens de Contrato'!E550</f>
        <v>719</v>
      </c>
      <c r="E550" s="32">
        <f>D550*('Itens de Contrato'!F550 + 'Itens de Contrato'!G550)</f>
        <v>281.28879279820995</v>
      </c>
      <c r="F550" s="55">
        <f>'Itens de Contrato'!E550</f>
        <v>719</v>
      </c>
      <c r="G550" s="34"/>
      <c r="H550" s="50">
        <f t="shared" si="8"/>
        <v>0</v>
      </c>
      <c r="I550" s="45">
        <f>G550*('Itens de Contrato'!F550+'Itens de Contrato'!G550)</f>
        <v>0</v>
      </c>
    </row>
    <row r="551" spans="1:9" ht="39.6" customHeight="1" x14ac:dyDescent="0.25">
      <c r="A551" s="40" t="str">
        <f>'Itens de Contrato'!A551</f>
        <v>Instalações Águas Pluviais/Drenagem - Elementos de fixação e suporte/Acessórios</v>
      </c>
      <c r="B551" s="22" t="str">
        <f>'Itens de Contrato'!B551</f>
        <v>5.3.8</v>
      </c>
      <c r="C551" s="70" t="str">
        <f>VLOOKUP(B551,'Itens de Contrato'!B$6:J$873,2,0)</f>
        <v>ADESIVO P/PVC, EMBALAGEM 75g, FAB. TIGRE, AMANCO</v>
      </c>
      <c r="D551" s="30">
        <f>'Itens de Contrato'!E551</f>
        <v>125</v>
      </c>
      <c r="E551" s="32">
        <f>D551*('Itens de Contrato'!F551 + 'Itens de Contrato'!G551)</f>
        <v>1851.319543302345</v>
      </c>
      <c r="F551" s="55">
        <f>'Itens de Contrato'!E551</f>
        <v>125</v>
      </c>
      <c r="G551" s="34"/>
      <c r="H551" s="50">
        <f t="shared" si="8"/>
        <v>0</v>
      </c>
      <c r="I551" s="45">
        <f>G551*('Itens de Contrato'!F551+'Itens de Contrato'!G551)</f>
        <v>0</v>
      </c>
    </row>
    <row r="552" spans="1:9" ht="39.6" customHeight="1" x14ac:dyDescent="0.25">
      <c r="A552" s="40" t="str">
        <f>'Itens de Contrato'!A552</f>
        <v>Instalações Águas Pluviais/Drenagem - Elementos de fixação e suporte/Acessórios</v>
      </c>
      <c r="B552" s="22" t="str">
        <f>'Itens de Contrato'!B552</f>
        <v>5.3.9</v>
      </c>
      <c r="C552" s="70" t="str">
        <f>VLOOKUP(B552,'Itens de Contrato'!B$6:J$873,2,0)</f>
        <v>SOLUÇÃO LIMPADORA P/PVC, EMBALAGEM 1 LITRO, FAB. TIGRE, AMANCO</v>
      </c>
      <c r="D552" s="30">
        <f>'Itens de Contrato'!E552</f>
        <v>9.3749999999999982</v>
      </c>
      <c r="E552" s="32">
        <f>D552*('Itens de Contrato'!F552 + 'Itens de Contrato'!G552)</f>
        <v>1249.1167333677706</v>
      </c>
      <c r="F552" s="55">
        <f>'Itens de Contrato'!E552</f>
        <v>9.3749999999999982</v>
      </c>
      <c r="G552" s="34"/>
      <c r="H552" s="50">
        <f t="shared" si="8"/>
        <v>0</v>
      </c>
      <c r="I552" s="45">
        <f>G552*('Itens de Contrato'!F552+'Itens de Contrato'!G552)</f>
        <v>0</v>
      </c>
    </row>
    <row r="553" spans="1:9" ht="39.6" customHeight="1" x14ac:dyDescent="0.25">
      <c r="A553" s="40" t="str">
        <f>'Itens de Contrato'!A553</f>
        <v>Instalações Águas Pluviais/Drenagem - Elementos de fixação e suporte/Acessórios</v>
      </c>
      <c r="B553" s="22" t="str">
        <f>'Itens de Contrato'!B553</f>
        <v>5.3.10</v>
      </c>
      <c r="C553" s="70" t="str">
        <f>VLOOKUP(B553,'Itens de Contrato'!B$6:J$873,2,0)</f>
        <v>LIXA PRETA (FERRO) GRAMATURA No 80, FAB. NORTON</v>
      </c>
      <c r="D553" s="30">
        <f>'Itens de Contrato'!E553</f>
        <v>37.499999999999993</v>
      </c>
      <c r="E553" s="32">
        <f>D553*('Itens de Contrato'!F553 + 'Itens de Contrato'!G553)</f>
        <v>340.57293485278984</v>
      </c>
      <c r="F553" s="55">
        <f>'Itens de Contrato'!E553</f>
        <v>37.499999999999993</v>
      </c>
      <c r="G553" s="34"/>
      <c r="H553" s="50">
        <f t="shared" si="8"/>
        <v>0</v>
      </c>
      <c r="I553" s="45">
        <f>G553*('Itens de Contrato'!F553+'Itens de Contrato'!G553)</f>
        <v>0</v>
      </c>
    </row>
    <row r="554" spans="1:9" ht="39.6" customHeight="1" x14ac:dyDescent="0.25">
      <c r="A554" s="40" t="str">
        <f>'Itens de Contrato'!A554</f>
        <v>Instalações Águas Pluviais/Drenagem - Elementos de fixação e suporte/Acessórios</v>
      </c>
      <c r="B554" s="22" t="str">
        <f>'Itens de Contrato'!B554</f>
        <v>5.3.11</v>
      </c>
      <c r="C554" s="70" t="str">
        <f>VLOOKUP(B554,'Itens de Contrato'!B$6:J$873,2,0)</f>
        <v>LÂMINA DE SERRA MANUAL 12" x 18D, FAB. STARRETT</v>
      </c>
      <c r="D554" s="30">
        <f>'Itens de Contrato'!E554</f>
        <v>14.0625</v>
      </c>
      <c r="E554" s="32">
        <f>D554*('Itens de Contrato'!F554 + 'Itens de Contrato'!G554)</f>
        <v>501.03518300458529</v>
      </c>
      <c r="F554" s="55">
        <f>'Itens de Contrato'!E554</f>
        <v>14.0625</v>
      </c>
      <c r="G554" s="34"/>
      <c r="H554" s="50">
        <f t="shared" si="8"/>
        <v>0</v>
      </c>
      <c r="I554" s="45">
        <f>G554*('Itens de Contrato'!F554+'Itens de Contrato'!G554)</f>
        <v>0</v>
      </c>
    </row>
    <row r="555" spans="1:9" ht="39.6" customHeight="1" x14ac:dyDescent="0.25">
      <c r="A555" s="40" t="str">
        <f>'Itens de Contrato'!A555</f>
        <v>Instalações Águas Pluviais/Drenagem - Elementos de fixação e suporte/Acessórios</v>
      </c>
      <c r="B555" s="22" t="str">
        <f>'Itens de Contrato'!B555</f>
        <v>5.3.12</v>
      </c>
      <c r="C555" s="70" t="str">
        <f>VLOOKUP(B555,'Itens de Contrato'!B$6:J$873,2,0)</f>
        <v>ESTOPA FINA, EMBALAGEM 200g</v>
      </c>
      <c r="D555" s="30">
        <f>'Itens de Contrato'!E555</f>
        <v>62.5</v>
      </c>
      <c r="E555" s="32">
        <f>D555*('Itens de Contrato'!F555 + 'Itens de Contrato'!G555)</f>
        <v>550.15627937758381</v>
      </c>
      <c r="F555" s="55">
        <f>'Itens de Contrato'!E555</f>
        <v>62.5</v>
      </c>
      <c r="G555" s="34"/>
      <c r="H555" s="50">
        <f t="shared" si="8"/>
        <v>0</v>
      </c>
      <c r="I555" s="45">
        <f>G555*('Itens de Contrato'!F555+'Itens de Contrato'!G555)</f>
        <v>0</v>
      </c>
    </row>
    <row r="556" spans="1:9" ht="39.6" customHeight="1" x14ac:dyDescent="0.25">
      <c r="A556" s="40" t="str">
        <f>'Itens de Contrato'!A556</f>
        <v>Instalações Águas Pluviais/Drenagem - Drenos de ar condicionado</v>
      </c>
      <c r="B556" s="22" t="str">
        <f>'Itens de Contrato'!B556</f>
        <v>5.4.1</v>
      </c>
      <c r="C556" s="70" t="str">
        <f>VLOOKUP(B556,'Itens de Contrato'!B$6:J$873,2,0)</f>
        <v>TUBO PVC ESGOTO, PONTA-BOLSA e VIROLA, SÉRIE-N, NBR-5688, Ф 40mm x 6,0m, FAB. TIGRE, AMANCO</v>
      </c>
      <c r="D556" s="30">
        <f>'Itens de Contrato'!E556</f>
        <v>150</v>
      </c>
      <c r="E556" s="32">
        <f>D556*('Itens de Contrato'!F556 + 'Itens de Contrato'!G556)</f>
        <v>11232.111319779195</v>
      </c>
      <c r="F556" s="55">
        <f>'Itens de Contrato'!E556</f>
        <v>150</v>
      </c>
      <c r="G556" s="34"/>
      <c r="H556" s="50">
        <f t="shared" si="8"/>
        <v>0</v>
      </c>
      <c r="I556" s="45">
        <f>G556*('Itens de Contrato'!F556+'Itens de Contrato'!G556)</f>
        <v>0</v>
      </c>
    </row>
    <row r="557" spans="1:9" ht="39.6" customHeight="1" x14ac:dyDescent="0.25">
      <c r="A557" s="40" t="str">
        <f>'Itens de Contrato'!A557</f>
        <v>Instalações Águas Pluviais/Drenagem - Drenos de ar condicionado</v>
      </c>
      <c r="B557" s="22" t="str">
        <f>'Itens de Contrato'!B557</f>
        <v>5.4.2</v>
      </c>
      <c r="C557" s="70" t="str">
        <f>VLOOKUP(B557,'Itens de Contrato'!B$6:J$873,2,0)</f>
        <v>JOELHO 90o PVC ESGOTO Ф 40mm, FAB. TIGRE, AMANCO</v>
      </c>
      <c r="D557" s="30">
        <f>'Itens de Contrato'!E557</f>
        <v>85</v>
      </c>
      <c r="E557" s="32">
        <f>D557*('Itens de Contrato'!F557 + 'Itens de Contrato'!G557)</f>
        <v>296.0546380311302</v>
      </c>
      <c r="F557" s="55">
        <f>'Itens de Contrato'!E557</f>
        <v>85</v>
      </c>
      <c r="G557" s="34"/>
      <c r="H557" s="50">
        <f t="shared" si="8"/>
        <v>0</v>
      </c>
      <c r="I557" s="45">
        <f>G557*('Itens de Contrato'!F557+'Itens de Contrato'!G557)</f>
        <v>0</v>
      </c>
    </row>
    <row r="558" spans="1:9" ht="39.6" customHeight="1" x14ac:dyDescent="0.25">
      <c r="A558" s="40" t="str">
        <f>'Itens de Contrato'!A558</f>
        <v>Instalações Águas Pluviais/Drenagem - Drenos de ar condicionado</v>
      </c>
      <c r="B558" s="22" t="str">
        <f>'Itens de Contrato'!B558</f>
        <v>5.4.3</v>
      </c>
      <c r="C558" s="70" t="str">
        <f>VLOOKUP(B558,'Itens de Contrato'!B$6:J$873,2,0)</f>
        <v>JOELHO 45o PVC ESGOTO Ф 40mm, FAB. TIGRE, AMANCO</v>
      </c>
      <c r="D558" s="30">
        <f>'Itens de Contrato'!E558</f>
        <v>158</v>
      </c>
      <c r="E558" s="32">
        <f>D558*('Itens de Contrato'!F558 + 'Itens de Contrato'!G558)</f>
        <v>1203.810403170698</v>
      </c>
      <c r="F558" s="55">
        <f>'Itens de Contrato'!E558</f>
        <v>158</v>
      </c>
      <c r="G558" s="34"/>
      <c r="H558" s="50">
        <f t="shared" si="8"/>
        <v>0</v>
      </c>
      <c r="I558" s="45">
        <f>G558*('Itens de Contrato'!F558+'Itens de Contrato'!G558)</f>
        <v>0</v>
      </c>
    </row>
    <row r="559" spans="1:9" ht="39.6" customHeight="1" x14ac:dyDescent="0.25">
      <c r="A559" s="40" t="str">
        <f>'Itens de Contrato'!A559</f>
        <v>Instalações Águas Pluviais/Drenagem - Drenos de ar condicionado</v>
      </c>
      <c r="B559" s="22" t="str">
        <f>'Itens de Contrato'!B559</f>
        <v>5.4.4</v>
      </c>
      <c r="C559" s="70" t="str">
        <f>VLOOKUP(B559,'Itens de Contrato'!B$6:J$873,2,0)</f>
        <v>JUNÇÃO SIMPLES 45o PVC ESGOTO Ф 40x40mm, FAB. TIGRE, AMANCO</v>
      </c>
      <c r="D559" s="30">
        <f>'Itens de Contrato'!E559</f>
        <v>105</v>
      </c>
      <c r="E559" s="32">
        <f>D559*('Itens de Contrato'!F559 + 'Itens de Contrato'!G559)</f>
        <v>1214.7450648657048</v>
      </c>
      <c r="F559" s="55">
        <f>'Itens de Contrato'!E559</f>
        <v>105</v>
      </c>
      <c r="G559" s="34"/>
      <c r="H559" s="50">
        <f t="shared" si="8"/>
        <v>0</v>
      </c>
      <c r="I559" s="45">
        <f>G559*('Itens de Contrato'!F559+'Itens de Contrato'!G559)</f>
        <v>0</v>
      </c>
    </row>
    <row r="560" spans="1:9" ht="39.6" customHeight="1" x14ac:dyDescent="0.25">
      <c r="A560" s="40" t="str">
        <f>'Itens de Contrato'!A560</f>
        <v>Instalações Águas Pluviais/Drenagem - Drenos de ar condicionado</v>
      </c>
      <c r="B560" s="22" t="str">
        <f>'Itens de Contrato'!B560</f>
        <v>5.4.5</v>
      </c>
      <c r="C560" s="70" t="str">
        <f>VLOOKUP(B560,'Itens de Contrato'!B$6:J$873,2,0)</f>
        <v>TÊ 90o PVC ESGOTO Ф 40x40mm, FAB. TIGRE, AMANCO</v>
      </c>
      <c r="D560" s="30">
        <f>'Itens de Contrato'!E560</f>
        <v>26</v>
      </c>
      <c r="E560" s="32">
        <f>D560*('Itens de Contrato'!F560 + 'Itens de Contrato'!G560)</f>
        <v>304.42679403374717</v>
      </c>
      <c r="F560" s="55">
        <f>'Itens de Contrato'!E560</f>
        <v>26</v>
      </c>
      <c r="G560" s="34"/>
      <c r="H560" s="50">
        <f t="shared" si="8"/>
        <v>0</v>
      </c>
      <c r="I560" s="45">
        <f>G560*('Itens de Contrato'!F560+'Itens de Contrato'!G560)</f>
        <v>0</v>
      </c>
    </row>
    <row r="561" spans="1:9" ht="39.6" customHeight="1" x14ac:dyDescent="0.25">
      <c r="A561" s="40" t="str">
        <f>'Itens de Contrato'!A561</f>
        <v>Instalações Águas Pluviais/Drenagem - Drenos de ar condicionado</v>
      </c>
      <c r="B561" s="22" t="str">
        <f>'Itens de Contrato'!B561</f>
        <v>5.4.6</v>
      </c>
      <c r="C561" s="70" t="str">
        <f>VLOOKUP(B561,'Itens de Contrato'!B$6:J$873,2,0)</f>
        <v>BUCHA DE REDUÇÃO PVC SOLDÁVEL CURTA, Ф 50x40mm, FAB.TIGRE, AMANCO</v>
      </c>
      <c r="D561" s="30">
        <f>'Itens de Contrato'!E561</f>
        <v>26</v>
      </c>
      <c r="E561" s="32">
        <f>D561*('Itens de Contrato'!F561 + 'Itens de Contrato'!G561)</f>
        <v>274.6380146652898</v>
      </c>
      <c r="F561" s="55">
        <f>'Itens de Contrato'!E561</f>
        <v>26</v>
      </c>
      <c r="G561" s="34"/>
      <c r="H561" s="50">
        <f t="shared" si="8"/>
        <v>0</v>
      </c>
      <c r="I561" s="45">
        <f>G561*('Itens de Contrato'!F561+'Itens de Contrato'!G561)</f>
        <v>0</v>
      </c>
    </row>
    <row r="562" spans="1:9" ht="39.6" customHeight="1" x14ac:dyDescent="0.25">
      <c r="A562" s="40" t="str">
        <f>'Itens de Contrato'!A562</f>
        <v>Instalações Águas Pluviais/Drenagem - Drenos de ar condicionado</v>
      </c>
      <c r="B562" s="22" t="str">
        <f>'Itens de Contrato'!B562</f>
        <v>5.4.7</v>
      </c>
      <c r="C562" s="70" t="str">
        <f>VLOOKUP(B562,'Itens de Contrato'!B$6:J$873,2,0)</f>
        <v>ADAPTADOR PVC SOLDÁVEL COM ANEL P/CAIXA, Ф 40x1.1/4", FAB.TIGRE, AMANCO</v>
      </c>
      <c r="D562" s="30">
        <f>'Itens de Contrato'!E562</f>
        <v>1</v>
      </c>
      <c r="E562" s="32">
        <f>D562*('Itens de Contrato'!F562 + 'Itens de Contrato'!G562)</f>
        <v>88.416226943526368</v>
      </c>
      <c r="F562" s="55">
        <f>'Itens de Contrato'!E562</f>
        <v>1</v>
      </c>
      <c r="G562" s="34"/>
      <c r="H562" s="50">
        <f t="shared" si="8"/>
        <v>0</v>
      </c>
      <c r="I562" s="45">
        <f>G562*('Itens de Contrato'!F562+'Itens de Contrato'!G562)</f>
        <v>0</v>
      </c>
    </row>
    <row r="563" spans="1:9" ht="39.6" customHeight="1" x14ac:dyDescent="0.25">
      <c r="A563" s="40" t="str">
        <f>'Itens de Contrato'!A563</f>
        <v>Instalações Águas Pluviais/Drenagem - Drenos de ar condicionado</v>
      </c>
      <c r="B563" s="22" t="str">
        <f>'Itens de Contrato'!B563</f>
        <v>5.4.8</v>
      </c>
      <c r="C563" s="70" t="str">
        <f>VLOOKUP(B563,'Itens de Contrato'!B$6:J$873,2,0)</f>
        <v>TUBO PVC SOLDÁVEL, LINHA PREDIAL, NBR-5648, Ф 25mm x 6,0m, FAB. TIGRE, AMANCO - DRENO AC</v>
      </c>
      <c r="D563" s="30">
        <f>'Itens de Contrato'!E563</f>
        <v>33</v>
      </c>
      <c r="E563" s="32">
        <f>D563*('Itens de Contrato'!F563 + 'Itens de Contrato'!G563)</f>
        <v>1871.9984332954587</v>
      </c>
      <c r="F563" s="55">
        <f>'Itens de Contrato'!E563</f>
        <v>33</v>
      </c>
      <c r="G563" s="34"/>
      <c r="H563" s="50">
        <f t="shared" si="8"/>
        <v>0</v>
      </c>
      <c r="I563" s="45">
        <f>G563*('Itens de Contrato'!F563+'Itens de Contrato'!G563)</f>
        <v>0</v>
      </c>
    </row>
    <row r="564" spans="1:9" ht="39.6" customHeight="1" x14ac:dyDescent="0.25">
      <c r="A564" s="40" t="str">
        <f>'Itens de Contrato'!A564</f>
        <v>Instalações Águas Pluviais/Drenagem - Drenos de ar condicionado</v>
      </c>
      <c r="B564" s="22" t="str">
        <f>'Itens de Contrato'!B564</f>
        <v>5.4.9</v>
      </c>
      <c r="C564" s="70" t="str">
        <f>VLOOKUP(B564,'Itens de Contrato'!B$6:J$873,2,0)</f>
        <v>JOELHO 90o PVC SOLDÁVEL, P/TUBO Ф 25mm, FAB.TIGRE, AMANCO</v>
      </c>
      <c r="D564" s="30">
        <f>'Itens de Contrato'!E564</f>
        <v>78</v>
      </c>
      <c r="E564" s="32">
        <f>D564*('Itens de Contrato'!F564 + 'Itens de Contrato'!G564)</f>
        <v>104.62400558677707</v>
      </c>
      <c r="F564" s="55">
        <f>'Itens de Contrato'!E564</f>
        <v>78</v>
      </c>
      <c r="G564" s="34"/>
      <c r="H564" s="50">
        <f t="shared" si="8"/>
        <v>0</v>
      </c>
      <c r="I564" s="45">
        <f>G564*('Itens de Contrato'!F564+'Itens de Contrato'!G564)</f>
        <v>0</v>
      </c>
    </row>
    <row r="565" spans="1:9" ht="39.6" customHeight="1" x14ac:dyDescent="0.25">
      <c r="A565" s="40" t="str">
        <f>'Itens de Contrato'!A565</f>
        <v>Instalações Águas Pluviais/Drenagem - Drenos de ar condicionado</v>
      </c>
      <c r="B565" s="22" t="str">
        <f>'Itens de Contrato'!B565</f>
        <v>5.4.10</v>
      </c>
      <c r="C565" s="70" t="str">
        <f>VLOOKUP(B565,'Itens de Contrato'!B$6:J$873,2,0)</f>
        <v>JOELHO 45o PVC SOLDÁVEL, P/TUBO Ф 25mm, FAB.TIGRE, AMANCO</v>
      </c>
      <c r="D565" s="30">
        <f>'Itens de Contrato'!E565</f>
        <v>78</v>
      </c>
      <c r="E565" s="32">
        <f>D565*('Itens de Contrato'!F565 + 'Itens de Contrato'!G565)</f>
        <v>431.57402304545542</v>
      </c>
      <c r="F565" s="55">
        <f>'Itens de Contrato'!E565</f>
        <v>78</v>
      </c>
      <c r="G565" s="34"/>
      <c r="H565" s="50">
        <f t="shared" si="8"/>
        <v>0</v>
      </c>
      <c r="I565" s="45">
        <f>G565*('Itens de Contrato'!F565+'Itens de Contrato'!G565)</f>
        <v>0</v>
      </c>
    </row>
    <row r="566" spans="1:9" ht="39.6" customHeight="1" x14ac:dyDescent="0.25">
      <c r="A566" s="40" t="str">
        <f>'Itens de Contrato'!A566</f>
        <v>Instalações Águas Pluviais/Drenagem - Drenos de ar condicionado</v>
      </c>
      <c r="B566" s="22" t="str">
        <f>'Itens de Contrato'!B566</f>
        <v>5.4.11</v>
      </c>
      <c r="C566" s="70" t="str">
        <f>VLOOKUP(B566,'Itens de Contrato'!B$6:J$873,2,0)</f>
        <v>BUCHA DE REDUÇÃO PVC SOLDÁVEL CURTA, Ф 40x25mm, FAB.TIGRE, AMANCO</v>
      </c>
      <c r="D566" s="30">
        <f>'Itens de Contrato'!E566</f>
        <v>130</v>
      </c>
      <c r="E566" s="32">
        <f>D566*('Itens de Contrato'!F566 + 'Itens de Contrato'!G566)</f>
        <v>1489.4389684228681</v>
      </c>
      <c r="F566" s="55">
        <f>'Itens de Contrato'!E566</f>
        <v>130</v>
      </c>
      <c r="G566" s="34"/>
      <c r="H566" s="50">
        <f t="shared" si="8"/>
        <v>0</v>
      </c>
      <c r="I566" s="45">
        <f>G566*('Itens de Contrato'!F566+'Itens de Contrato'!G566)</f>
        <v>0</v>
      </c>
    </row>
    <row r="567" spans="1:9" ht="39.6" customHeight="1" x14ac:dyDescent="0.25">
      <c r="A567" s="40" t="str">
        <f>'Itens de Contrato'!A567</f>
        <v>Instalações Águas Pluviais/Drenagem - Bombeamento/Drenagem</v>
      </c>
      <c r="B567" s="22" t="str">
        <f>'Itens de Contrato'!B567</f>
        <v>5.5.1</v>
      </c>
      <c r="C567" s="70" t="str">
        <f>VLOOKUP(B567,'Itens de Contrato'!B$6:J$873,2,0)</f>
        <v xml:space="preserve">TUBO PVC SOLDÁVEL, LINHA PREDIAL, NBR-5648, Ф 60mm x 6,0m, FAB. TIGRE, AMANCO </v>
      </c>
      <c r="D567" s="30">
        <f>'Itens de Contrato'!E567</f>
        <v>1</v>
      </c>
      <c r="E567" s="32">
        <f>D567*('Itens de Contrato'!F567 + 'Itens de Contrato'!G567)</f>
        <v>243.97010302766569</v>
      </c>
      <c r="F567" s="55">
        <f>'Itens de Contrato'!E567</f>
        <v>1</v>
      </c>
      <c r="G567" s="34"/>
      <c r="H567" s="50">
        <f t="shared" si="8"/>
        <v>0</v>
      </c>
      <c r="I567" s="45">
        <f>G567*('Itens de Contrato'!F567+'Itens de Contrato'!G567)</f>
        <v>0</v>
      </c>
    </row>
    <row r="568" spans="1:9" ht="39.6" customHeight="1" x14ac:dyDescent="0.25">
      <c r="A568" s="40" t="str">
        <f>'Itens de Contrato'!A568</f>
        <v>Instalações Águas Pluviais/Drenagem - Bombeamento/Drenagem</v>
      </c>
      <c r="B568" s="22" t="str">
        <f>'Itens de Contrato'!B568</f>
        <v>5.5.2</v>
      </c>
      <c r="C568" s="70" t="str">
        <f>VLOOKUP(B568,'Itens de Contrato'!B$6:J$873,2,0)</f>
        <v>JOELHO 45o PVC SOLDÁVEL, P/TUBO Ф 60mm, FAB.TIGRE, AMANCO</v>
      </c>
      <c r="D568" s="30">
        <f>'Itens de Contrato'!E568</f>
        <v>8</v>
      </c>
      <c r="E568" s="32">
        <f>D568*('Itens de Contrato'!F568 + 'Itens de Contrato'!G568)</f>
        <v>799.65826492286669</v>
      </c>
      <c r="F568" s="55">
        <f>'Itens de Contrato'!E568</f>
        <v>8</v>
      </c>
      <c r="G568" s="34"/>
      <c r="H568" s="50">
        <f t="shared" si="8"/>
        <v>0</v>
      </c>
      <c r="I568" s="45">
        <f>G568*('Itens de Contrato'!F568+'Itens de Contrato'!G568)</f>
        <v>0</v>
      </c>
    </row>
    <row r="569" spans="1:9" ht="39.6" customHeight="1" x14ac:dyDescent="0.25">
      <c r="A569" s="40" t="str">
        <f>'Itens de Contrato'!A569</f>
        <v>Instalações Águas Pluviais/Drenagem - Bombeamento/Drenagem</v>
      </c>
      <c r="B569" s="22" t="str">
        <f>'Itens de Contrato'!B569</f>
        <v>5.5.3</v>
      </c>
      <c r="C569" s="70" t="str">
        <f>VLOOKUP(B569,'Itens de Contrato'!B$6:J$873,2,0)</f>
        <v>TE 90o PVC SOLDÁVEL, P/TUBO Ф 60mm, FAB.TIGRE, AMANCO</v>
      </c>
      <c r="D569" s="30">
        <f>'Itens de Contrato'!E569</f>
        <v>1</v>
      </c>
      <c r="E569" s="32">
        <f>D569*('Itens de Contrato'!F569 + 'Itens de Contrato'!G569)</f>
        <v>115.77383951549611</v>
      </c>
      <c r="F569" s="55">
        <f>'Itens de Contrato'!E569</f>
        <v>1</v>
      </c>
      <c r="G569" s="34"/>
      <c r="H569" s="50">
        <f t="shared" si="8"/>
        <v>0</v>
      </c>
      <c r="I569" s="45">
        <f>G569*('Itens de Contrato'!F569+'Itens de Contrato'!G569)</f>
        <v>0</v>
      </c>
    </row>
    <row r="570" spans="1:9" ht="39.6" customHeight="1" x14ac:dyDescent="0.25">
      <c r="A570" s="40" t="str">
        <f>'Itens de Contrato'!A570</f>
        <v>Instalações Águas Pluviais/Drenagem - Bombeamento/Drenagem</v>
      </c>
      <c r="B570" s="22" t="str">
        <f>'Itens de Contrato'!B570</f>
        <v>5.5.4</v>
      </c>
      <c r="C570" s="70" t="str">
        <f>VLOOKUP(B570,'Itens de Contrato'!B$6:J$873,2,0)</f>
        <v>ADAPTADOR PVC SOLDÁVEL CURTO P/REGISTRO, Ф 60x2", FAB.TIGRE, AMANCO</v>
      </c>
      <c r="D570" s="30">
        <f>'Itens de Contrato'!E570</f>
        <v>4</v>
      </c>
      <c r="E570" s="32">
        <f>D570*('Itens de Contrato'!F570 + 'Itens de Contrato'!G570)</f>
        <v>140.96966974980745</v>
      </c>
      <c r="F570" s="55">
        <f>'Itens de Contrato'!E570</f>
        <v>4</v>
      </c>
      <c r="G570" s="34"/>
      <c r="H570" s="50">
        <f t="shared" si="8"/>
        <v>0</v>
      </c>
      <c r="I570" s="45">
        <f>G570*('Itens de Contrato'!F570+'Itens de Contrato'!G570)</f>
        <v>0</v>
      </c>
    </row>
    <row r="571" spans="1:9" ht="39.6" customHeight="1" x14ac:dyDescent="0.25">
      <c r="A571" s="40" t="str">
        <f>'Itens de Contrato'!A571</f>
        <v>Instalações Águas Pluviais/Drenagem - Bombeamento/Drenagem</v>
      </c>
      <c r="B571" s="22" t="str">
        <f>'Itens de Contrato'!B571</f>
        <v>5.5.5</v>
      </c>
      <c r="C571" s="70" t="str">
        <f>VLOOKUP(B571,'Itens de Contrato'!B$6:J$873,2,0)</f>
        <v>LUVA DE UNIÃO PVC SOLDÁVEL, P/TUBO Ф 60mm, FAB.TIGRE, AMANCO</v>
      </c>
      <c r="D571" s="30">
        <f>'Itens de Contrato'!E571</f>
        <v>2</v>
      </c>
      <c r="E571" s="32">
        <f>D571*('Itens de Contrato'!F571 + 'Itens de Contrato'!G571)</f>
        <v>540.04765550446382</v>
      </c>
      <c r="F571" s="55">
        <f>'Itens de Contrato'!E571</f>
        <v>2</v>
      </c>
      <c r="G571" s="34"/>
      <c r="H571" s="50">
        <f t="shared" si="8"/>
        <v>0</v>
      </c>
      <c r="I571" s="45">
        <f>G571*('Itens de Contrato'!F571+'Itens de Contrato'!G571)</f>
        <v>0</v>
      </c>
    </row>
    <row r="572" spans="1:9" ht="39.6" customHeight="1" x14ac:dyDescent="0.25">
      <c r="A572" s="40" t="str">
        <f>'Itens de Contrato'!A572</f>
        <v>Instalações Águas Pluviais/Drenagem - Bombeamento/Drenagem</v>
      </c>
      <c r="B572" s="22" t="str">
        <f>'Itens de Contrato'!B572</f>
        <v>5.5.6</v>
      </c>
      <c r="C572" s="70" t="str">
        <f>VLOOKUP(B572,'Itens de Contrato'!B$6:J$873,2,0)</f>
        <v>VÁLVULA DE RETENÇÃO VERTICAL, NBR-15055, ROSCA BSP Ф 2", FAB. DOCOL, MIPEL, DECA</v>
      </c>
      <c r="D572" s="30">
        <f>'Itens de Contrato'!E572</f>
        <v>2</v>
      </c>
      <c r="E572" s="32">
        <f>D572*('Itens de Contrato'!F572 + 'Itens de Contrato'!G572)</f>
        <v>1330.9939599621239</v>
      </c>
      <c r="F572" s="55">
        <f>'Itens de Contrato'!E572</f>
        <v>2</v>
      </c>
      <c r="G572" s="34"/>
      <c r="H572" s="50">
        <f t="shared" si="8"/>
        <v>0</v>
      </c>
      <c r="I572" s="45">
        <f>G572*('Itens de Contrato'!F572+'Itens de Contrato'!G572)</f>
        <v>0</v>
      </c>
    </row>
    <row r="573" spans="1:9" ht="39.6" customHeight="1" x14ac:dyDescent="0.25">
      <c r="A573" s="40" t="str">
        <f>'Itens de Contrato'!A573</f>
        <v>Instalações Águas Pluviais/Drenagem - Bombeamento/Drenagem</v>
      </c>
      <c r="B573" s="22" t="str">
        <f>'Itens de Contrato'!B573</f>
        <v>5.5.7</v>
      </c>
      <c r="C573" s="70" t="str">
        <f>VLOOKUP(B573,'Itens de Contrato'!B$6:J$873,2,0)</f>
        <v>MANGUEIRA FLEXÍVEL REFORÇADA Ф 63mm, FAB. GOODYEAR</v>
      </c>
      <c r="D573" s="30">
        <f>'Itens de Contrato'!E573</f>
        <v>4</v>
      </c>
      <c r="E573" s="32">
        <f>D573*('Itens de Contrato'!F573 + 'Itens de Contrato'!G573)</f>
        <v>782.44448622589675</v>
      </c>
      <c r="F573" s="55">
        <f>'Itens de Contrato'!E573</f>
        <v>4</v>
      </c>
      <c r="G573" s="34"/>
      <c r="H573" s="50">
        <f t="shared" si="8"/>
        <v>0</v>
      </c>
      <c r="I573" s="45">
        <f>G573*('Itens de Contrato'!F573+'Itens de Contrato'!G573)</f>
        <v>0</v>
      </c>
    </row>
    <row r="574" spans="1:9" ht="39.6" customHeight="1" x14ac:dyDescent="0.25">
      <c r="A574" s="40" t="str">
        <f>'Itens de Contrato'!A574</f>
        <v>Instalações Águas Pluviais/Drenagem - Bombeamento/Drenagem</v>
      </c>
      <c r="B574" s="22" t="str">
        <f>'Itens de Contrato'!B574</f>
        <v>5.5.8</v>
      </c>
      <c r="C574" s="70" t="str">
        <f>VLOOKUP(B574,'Itens de Contrato'!B$6:J$873,2,0)</f>
        <v>ABRAÇADEIRA DE PRESSÃO P/MANGUEIRA, ROSCA SEM FIM Ф 2", FAB. NORTON</v>
      </c>
      <c r="D574" s="30">
        <f>'Itens de Contrato'!E574</f>
        <v>4</v>
      </c>
      <c r="E574" s="32">
        <f>D574*('Itens de Contrato'!F574 + 'Itens de Contrato'!G574)</f>
        <v>307.38890530303092</v>
      </c>
      <c r="F574" s="55">
        <f>'Itens de Contrato'!E574</f>
        <v>4</v>
      </c>
      <c r="G574" s="34"/>
      <c r="H574" s="50">
        <f t="shared" si="8"/>
        <v>0</v>
      </c>
      <c r="I574" s="45">
        <f>G574*('Itens de Contrato'!F574+'Itens de Contrato'!G574)</f>
        <v>0</v>
      </c>
    </row>
    <row r="575" spans="1:9" ht="39.6" customHeight="1" x14ac:dyDescent="0.25">
      <c r="A575" s="40" t="str">
        <f>'Itens de Contrato'!A575</f>
        <v>Instalações Águas Pluviais/Drenagem - Bombeamento/Drenagem</v>
      </c>
      <c r="B575" s="22" t="str">
        <f>'Itens de Contrato'!B575</f>
        <v>5.5.9</v>
      </c>
      <c r="C575" s="70" t="str">
        <f>VLOOKUP(B575,'Itens de Contrato'!B$6:J$873,2,0)</f>
        <v>ADAPTADOR P/MANGUEIRA, RABO DE TATU Ф 2", FAB. BOMBEL</v>
      </c>
      <c r="D575" s="30">
        <f>'Itens de Contrato'!E575</f>
        <v>4</v>
      </c>
      <c r="E575" s="32">
        <f>D575*('Itens de Contrato'!F575 + 'Itens de Contrato'!G575)</f>
        <v>558.88891873278351</v>
      </c>
      <c r="F575" s="55">
        <f>'Itens de Contrato'!E575</f>
        <v>4</v>
      </c>
      <c r="G575" s="34"/>
      <c r="H575" s="50">
        <f t="shared" si="8"/>
        <v>0</v>
      </c>
      <c r="I575" s="45">
        <f>G575*('Itens de Contrato'!F575+'Itens de Contrato'!G575)</f>
        <v>0</v>
      </c>
    </row>
    <row r="576" spans="1:9" ht="39.6" customHeight="1" x14ac:dyDescent="0.25">
      <c r="A576" s="40" t="str">
        <f>'Itens de Contrato'!A576</f>
        <v>Instalações Águas Pluviais/Drenagem - Bombeamento/Drenagem</v>
      </c>
      <c r="B576" s="22" t="str">
        <f>'Itens de Contrato'!B576</f>
        <v>5.5.10</v>
      </c>
      <c r="C576" s="70" t="str">
        <f>VLOOKUP(B576,'Itens de Contrato'!B$6:J$873,2,0)</f>
        <v xml:space="preserve">AUTOMÁTICO DE NÍVEL (BÓIA) INFERIOR/SUPERIOR, 10A/220, FAB. SCHNEIDER, LENZ </v>
      </c>
      <c r="D576" s="30">
        <f>'Itens de Contrato'!E576</f>
        <v>5</v>
      </c>
      <c r="E576" s="32">
        <f>D576*('Itens de Contrato'!F576 + 'Itens de Contrato'!G576)</f>
        <v>739.13059502410624</v>
      </c>
      <c r="F576" s="55">
        <f>'Itens de Contrato'!E576</f>
        <v>5</v>
      </c>
      <c r="G576" s="34"/>
      <c r="H576" s="50">
        <f t="shared" si="8"/>
        <v>0</v>
      </c>
      <c r="I576" s="45">
        <f>G576*('Itens de Contrato'!F576+'Itens de Contrato'!G576)</f>
        <v>0</v>
      </c>
    </row>
    <row r="577" spans="1:9" ht="39.6" customHeight="1" x14ac:dyDescent="0.25">
      <c r="A577" s="40" t="str">
        <f>'Itens de Contrato'!A577</f>
        <v>Instalações Águas Pluviais/Drenagem - Bombeamento/Drenagem</v>
      </c>
      <c r="B577" s="22" t="str">
        <f>'Itens de Contrato'!B577</f>
        <v>5.5.11</v>
      </c>
      <c r="C577" s="70" t="str">
        <f>VLOOKUP(B577,'Itens de Contrato'!B$6:J$873,2,0)</f>
        <v>BOMBA CENTRÍFUGA SUBMERSA MOD. UNI-550T, Q-28,00m3/h X 8,0mca, POTÊNCIA 1,50CV /380V, FAB. ABS/SULZER, SCHNEIDER - SISTEMA DRENAGEM</v>
      </c>
      <c r="D577" s="30">
        <f>'Itens de Contrato'!E577</f>
        <v>2</v>
      </c>
      <c r="E577" s="32">
        <f>D577*('Itens de Contrato'!F577 + 'Itens de Contrato'!G577)</f>
        <v>29090.168220041385</v>
      </c>
      <c r="F577" s="55">
        <f>'Itens de Contrato'!E577</f>
        <v>2</v>
      </c>
      <c r="G577" s="34"/>
      <c r="H577" s="50">
        <f t="shared" si="8"/>
        <v>0</v>
      </c>
      <c r="I577" s="45">
        <f>G577*('Itens de Contrato'!F577+'Itens de Contrato'!G577)</f>
        <v>0</v>
      </c>
    </row>
    <row r="578" spans="1:9" ht="26.4" customHeight="1" x14ac:dyDescent="0.25">
      <c r="A578" s="40" t="str">
        <f>'Itens de Contrato'!A578</f>
        <v>Istalações Incêndio - Tubulações (Prumadas /Distribuição) - FG</v>
      </c>
      <c r="B578" s="22" t="str">
        <f>'Itens de Contrato'!B578</f>
        <v>6.1.1</v>
      </c>
      <c r="C578" s="70" t="str">
        <f>VLOOKUP(B578,'Itens de Contrato'!B$6:J$873,2,0)</f>
        <v>TUBO DE AÇO CARBONO, GALVANIZADO C/C BS-1387(M) ou NBR-5580(M), ROSCA BSP, Ф 3/4" x 2,65mm x 6,0m, FAB. APOLO, TUPER, CARBINOX</v>
      </c>
      <c r="D578" s="30">
        <f>'Itens de Contrato'!E578</f>
        <v>4</v>
      </c>
      <c r="E578" s="32">
        <f>D578*('Itens de Contrato'!F578 + 'Itens de Contrato'!G578)</f>
        <v>2078.8432221184617</v>
      </c>
      <c r="F578" s="55">
        <f>'Itens de Contrato'!E578</f>
        <v>4</v>
      </c>
      <c r="G578" s="34"/>
      <c r="H578" s="50">
        <f t="shared" si="8"/>
        <v>0</v>
      </c>
      <c r="I578" s="45">
        <f>G578*('Itens de Contrato'!F578+'Itens de Contrato'!G578)</f>
        <v>0</v>
      </c>
    </row>
    <row r="579" spans="1:9" ht="26.4" customHeight="1" x14ac:dyDescent="0.25">
      <c r="A579" s="40" t="str">
        <f>'Itens de Contrato'!A579</f>
        <v>Istalações Incêndio - Tubulações (Prumadas /Distribuição) - FG</v>
      </c>
      <c r="B579" s="22" t="str">
        <f>'Itens de Contrato'!B579</f>
        <v>6.1.2</v>
      </c>
      <c r="C579" s="70" t="str">
        <f>VLOOKUP(B579,'Itens de Contrato'!B$6:J$873,2,0)</f>
        <v>TUBO DE AÇO CARBONO, GALVANIZADO C/C BS-1387(M) ou NBR-5580(M), ROSCA BSP, Ф 1" x 3,25mm x 6,0m, FAB. APOLO, TUPER, CARBINOX</v>
      </c>
      <c r="D579" s="30">
        <f>'Itens de Contrato'!E579</f>
        <v>57</v>
      </c>
      <c r="E579" s="32">
        <f>D579*('Itens de Contrato'!F579 + 'Itens de Contrato'!G579)</f>
        <v>45634.677436828606</v>
      </c>
      <c r="F579" s="55">
        <f>'Itens de Contrato'!E579</f>
        <v>57</v>
      </c>
      <c r="G579" s="34"/>
      <c r="H579" s="50">
        <f t="shared" si="8"/>
        <v>0</v>
      </c>
      <c r="I579" s="45">
        <f>G579*('Itens de Contrato'!F579+'Itens de Contrato'!G579)</f>
        <v>0</v>
      </c>
    </row>
    <row r="580" spans="1:9" ht="26.4" customHeight="1" x14ac:dyDescent="0.25">
      <c r="A580" s="40" t="str">
        <f>'Itens de Contrato'!A580</f>
        <v>Istalações Incêndio - Tubulações (Prumadas /Distribuição) - FG</v>
      </c>
      <c r="B580" s="22" t="str">
        <f>'Itens de Contrato'!B580</f>
        <v>6.1.3</v>
      </c>
      <c r="C580" s="70" t="str">
        <f>VLOOKUP(B580,'Itens de Contrato'!B$6:J$873,2,0)</f>
        <v>TUBO DE AÇO CARBONO, GALVANIZADO C/C BS-1387(M) ou NBR-5580(M), ROSCA BSP, Ф 1.1/4" x 3,25mm x 6,0m, FAB. APOLO, TUPER, CARBINOX</v>
      </c>
      <c r="D580" s="30">
        <f>'Itens de Contrato'!E580</f>
        <v>26</v>
      </c>
      <c r="E580" s="32">
        <f>D580*('Itens de Contrato'!F580 + 'Itens de Contrato'!G580)</f>
        <v>26784.471985809283</v>
      </c>
      <c r="F580" s="55">
        <f>'Itens de Contrato'!E580</f>
        <v>26</v>
      </c>
      <c r="G580" s="34"/>
      <c r="H580" s="50">
        <f t="shared" si="8"/>
        <v>0</v>
      </c>
      <c r="I580" s="45">
        <f>G580*('Itens de Contrato'!F580+'Itens de Contrato'!G580)</f>
        <v>0</v>
      </c>
    </row>
    <row r="581" spans="1:9" ht="26.4" customHeight="1" x14ac:dyDescent="0.25">
      <c r="A581" s="40" t="str">
        <f>'Itens de Contrato'!A581</f>
        <v>Istalações Incêndio - Tubulações (Prumadas /Distribuição) - FG</v>
      </c>
      <c r="B581" s="22" t="str">
        <f>'Itens de Contrato'!B581</f>
        <v>6.1.4</v>
      </c>
      <c r="C581" s="70" t="str">
        <f>VLOOKUP(B581,'Itens de Contrato'!B$6:J$873,2,0)</f>
        <v>TUBO DE AÇO CARBONO, GALVANIZADO C/C BS-1387(M) ou NBR-5580(M), ROSCA BSP, Ф 1.1/2" x 3,25mm x 6,0m, FAB. APOLO, TUPER, CARBINOX</v>
      </c>
      <c r="D581" s="30">
        <f>'Itens de Contrato'!E581</f>
        <v>6</v>
      </c>
      <c r="E581" s="32">
        <f>D581*('Itens de Contrato'!F581 + 'Itens de Contrato'!G581)</f>
        <v>6679.0020233161295</v>
      </c>
      <c r="F581" s="55">
        <f>'Itens de Contrato'!E581</f>
        <v>6</v>
      </c>
      <c r="G581" s="34"/>
      <c r="H581" s="50">
        <f t="shared" si="8"/>
        <v>0</v>
      </c>
      <c r="I581" s="45">
        <f>G581*('Itens de Contrato'!F581+'Itens de Contrato'!G581)</f>
        <v>0</v>
      </c>
    </row>
    <row r="582" spans="1:9" ht="26.4" customHeight="1" x14ac:dyDescent="0.25">
      <c r="A582" s="40" t="str">
        <f>'Itens de Contrato'!A582</f>
        <v>Istalações Incêndio - Tubulações (Prumadas /Distribuição) - FG</v>
      </c>
      <c r="B582" s="22" t="str">
        <f>'Itens de Contrato'!B582</f>
        <v>6.1.5</v>
      </c>
      <c r="C582" s="70" t="str">
        <f>VLOOKUP(B582,'Itens de Contrato'!B$6:J$873,2,0)</f>
        <v>TUBO DE AÇO CARBONO, GALVANIZADO C/C BS-1387(M) ou NBR-5580(M), ROSCA BSP, Ф 2" x 3,65mm x 6,0m, FAB. APOLO, TUPER, CARBINOX</v>
      </c>
      <c r="D582" s="30">
        <f>'Itens de Contrato'!E582</f>
        <v>6</v>
      </c>
      <c r="E582" s="32">
        <f>D582*('Itens de Contrato'!F582 + 'Itens de Contrato'!G582)</f>
        <v>9250.5058272975402</v>
      </c>
      <c r="F582" s="55">
        <f>'Itens de Contrato'!E582</f>
        <v>6</v>
      </c>
      <c r="G582" s="34"/>
      <c r="H582" s="50">
        <f t="shared" ref="H582:H645" si="9">G582/D582</f>
        <v>0</v>
      </c>
      <c r="I582" s="45">
        <f>G582*('Itens de Contrato'!F582+'Itens de Contrato'!G582)</f>
        <v>0</v>
      </c>
    </row>
    <row r="583" spans="1:9" ht="26.4" customHeight="1" x14ac:dyDescent="0.25">
      <c r="A583" s="40" t="str">
        <f>'Itens de Contrato'!A583</f>
        <v>Istalações Incêndio - Tubulações (Prumadas /Distribuição) - FG</v>
      </c>
      <c r="B583" s="22" t="str">
        <f>'Itens de Contrato'!B583</f>
        <v>6.1.6</v>
      </c>
      <c r="C583" s="70" t="str">
        <f>VLOOKUP(B583,'Itens de Contrato'!B$6:J$873,2,0)</f>
        <v>TUBO DE AÇO CARBONO, GALVANIZADO C/C BS-1387(M) ou NBR-5580(M), ROSCA BSP, Ф 2.1/2" x 3,65mm x 6,0m, FAB. APOLO, TUPER, CARBINOX</v>
      </c>
      <c r="D583" s="30">
        <f>'Itens de Contrato'!E583</f>
        <v>16</v>
      </c>
      <c r="E583" s="32">
        <f>D583*('Itens de Contrato'!F583 + 'Itens de Contrato'!G583)</f>
        <v>30507.286962380233</v>
      </c>
      <c r="F583" s="55">
        <f>'Itens de Contrato'!E583</f>
        <v>16</v>
      </c>
      <c r="G583" s="34"/>
      <c r="H583" s="50">
        <f t="shared" si="9"/>
        <v>0</v>
      </c>
      <c r="I583" s="45">
        <f>G583*('Itens de Contrato'!F583+'Itens de Contrato'!G583)</f>
        <v>0</v>
      </c>
    </row>
    <row r="584" spans="1:9" ht="26.4" customHeight="1" x14ac:dyDescent="0.25">
      <c r="A584" s="40" t="str">
        <f>'Itens de Contrato'!A584</f>
        <v>Istalações Incêndio - Tubulações (Prumadas /Distribuição) - FG</v>
      </c>
      <c r="B584" s="22" t="str">
        <f>'Itens de Contrato'!B584</f>
        <v>6.1.7</v>
      </c>
      <c r="C584" s="70" t="str">
        <f>VLOOKUP(B584,'Itens de Contrato'!B$6:J$873,2,0)</f>
        <v>TUBO DE AÇO CARBONO, GALVANIZADO C/C BS-1387(M) ou NBR-5580(M), ROSCA BSP, Ф 3" x 4,05mm x 6,0m, FAB. APOLO, TUPER, CARBINOX</v>
      </c>
      <c r="D584" s="30">
        <f>'Itens de Contrato'!E584</f>
        <v>4</v>
      </c>
      <c r="E584" s="32">
        <f>D584*('Itens de Contrato'!F584 + 'Itens de Contrato'!G584)</f>
        <v>8869.9024736405117</v>
      </c>
      <c r="F584" s="55">
        <f>'Itens de Contrato'!E584</f>
        <v>4</v>
      </c>
      <c r="G584" s="34"/>
      <c r="H584" s="50">
        <f t="shared" si="9"/>
        <v>0</v>
      </c>
      <c r="I584" s="45">
        <f>G584*('Itens de Contrato'!F584+'Itens de Contrato'!G584)</f>
        <v>0</v>
      </c>
    </row>
    <row r="585" spans="1:9" ht="26.4" customHeight="1" x14ac:dyDescent="0.25">
      <c r="A585" s="40" t="str">
        <f>'Itens de Contrato'!A585</f>
        <v>Istalações Incêndio - Tubulações (Prumadas /Distribuição) - FG</v>
      </c>
      <c r="B585" s="22" t="str">
        <f>'Itens de Contrato'!B585</f>
        <v>6.1.8</v>
      </c>
      <c r="C585" s="70" t="str">
        <f>VLOOKUP(B585,'Itens de Contrato'!B$6:J$873,2,0)</f>
        <v>TUBO DE AÇO CARBONO, GALVANIZADO C/C BS-1387(M) ou NBR-5580(M), ROSCA BSP, Ф 4" x 4,50mm x 6,0m, FAB. APOLO, TUPER, CARBINOX</v>
      </c>
      <c r="D585" s="30">
        <f>'Itens de Contrato'!E585</f>
        <v>17</v>
      </c>
      <c r="E585" s="32">
        <f>D585*('Itens de Contrato'!F585 + 'Itens de Contrato'!G585)</f>
        <v>62213.753933239452</v>
      </c>
      <c r="F585" s="55">
        <f>'Itens de Contrato'!E585</f>
        <v>17</v>
      </c>
      <c r="G585" s="34"/>
      <c r="H585" s="50">
        <f t="shared" si="9"/>
        <v>0</v>
      </c>
      <c r="I585" s="45">
        <f>G585*('Itens de Contrato'!F585+'Itens de Contrato'!G585)</f>
        <v>0</v>
      </c>
    </row>
    <row r="586" spans="1:9" ht="26.4" customHeight="1" x14ac:dyDescent="0.25">
      <c r="A586" s="40" t="str">
        <f>'Itens de Contrato'!A586</f>
        <v>Istalações Incêndio - Tubulações (Prumadas /Distribuição) - FG</v>
      </c>
      <c r="B586" s="22" t="str">
        <f>'Itens de Contrato'!B586</f>
        <v>6.1.9</v>
      </c>
      <c r="C586" s="70" t="str">
        <f>VLOOKUP(B586,'Itens de Contrato'!B$6:J$873,2,0)</f>
        <v>BUJÃO EM FERRO GALVANIZADO Ф 1/2", FAB. TUPY</v>
      </c>
      <c r="D586" s="30">
        <f>'Itens de Contrato'!E586</f>
        <v>206</v>
      </c>
      <c r="E586" s="32">
        <f>D586*('Itens de Contrato'!F586 + 'Itens de Contrato'!G586)</f>
        <v>1134.0415050006911</v>
      </c>
      <c r="F586" s="55">
        <f>'Itens de Contrato'!E586</f>
        <v>206</v>
      </c>
      <c r="G586" s="34"/>
      <c r="H586" s="50">
        <f t="shared" si="9"/>
        <v>0</v>
      </c>
      <c r="I586" s="45">
        <f>G586*('Itens de Contrato'!F586+'Itens de Contrato'!G586)</f>
        <v>0</v>
      </c>
    </row>
    <row r="587" spans="1:9" ht="26.4" customHeight="1" x14ac:dyDescent="0.25">
      <c r="A587" s="40" t="str">
        <f>'Itens de Contrato'!A587</f>
        <v>Istalações Incêndio - Tubulações (Prumadas /Distribuição) - FG</v>
      </c>
      <c r="B587" s="22" t="str">
        <f>'Itens de Contrato'!B587</f>
        <v>6.1.10</v>
      </c>
      <c r="C587" s="70" t="str">
        <f>VLOOKUP(B587,'Itens de Contrato'!B$6:J$873,2,0)</f>
        <v>LUVA DE REDUCAO GALVANIZADO Ф 3/4" X 1/2", FAB. TUPY</v>
      </c>
      <c r="D587" s="30">
        <f>'Itens de Contrato'!E587</f>
        <v>193</v>
      </c>
      <c r="E587" s="32">
        <f>D587*('Itens de Contrato'!F587 + 'Itens de Contrato'!G587)</f>
        <v>3505.6307427513843</v>
      </c>
      <c r="F587" s="55">
        <f>'Itens de Contrato'!E587</f>
        <v>193</v>
      </c>
      <c r="G587" s="34"/>
      <c r="H587" s="50">
        <f t="shared" si="9"/>
        <v>0</v>
      </c>
      <c r="I587" s="45">
        <f>G587*('Itens de Contrato'!F587+'Itens de Contrato'!G587)</f>
        <v>0</v>
      </c>
    </row>
    <row r="588" spans="1:9" ht="26.4" customHeight="1" x14ac:dyDescent="0.25">
      <c r="A588" s="40" t="str">
        <f>'Itens de Contrato'!A588</f>
        <v>Istalações Incêndio - Tubulações (Prumadas /Distribuição) - FG</v>
      </c>
      <c r="B588" s="22" t="str">
        <f>'Itens de Contrato'!B588</f>
        <v>6.1.11</v>
      </c>
      <c r="C588" s="70" t="str">
        <f>VLOOKUP(B588,'Itens de Contrato'!B$6:J$873,2,0)</f>
        <v>LUVA SIMPLES FERRO MALEÁVEL GALVANIZADO Ф 3/4", FAB. TUPY</v>
      </c>
      <c r="D588" s="30">
        <f>'Itens de Contrato'!E588</f>
        <v>3</v>
      </c>
      <c r="E588" s="32">
        <f>D588*('Itens de Contrato'!F588 + 'Itens de Contrato'!G588)</f>
        <v>50.524239675157688</v>
      </c>
      <c r="F588" s="55">
        <f>'Itens de Contrato'!E588</f>
        <v>3</v>
      </c>
      <c r="G588" s="34"/>
      <c r="H588" s="50">
        <f t="shared" si="9"/>
        <v>0</v>
      </c>
      <c r="I588" s="45">
        <f>G588*('Itens de Contrato'!F588+'Itens de Contrato'!G588)</f>
        <v>0</v>
      </c>
    </row>
    <row r="589" spans="1:9" ht="26.4" customHeight="1" x14ac:dyDescent="0.25">
      <c r="A589" s="40" t="str">
        <f>'Itens de Contrato'!A589</f>
        <v>Istalações Incêndio - Tubulações (Prumadas /Distribuição) - FG</v>
      </c>
      <c r="B589" s="22" t="str">
        <f>'Itens de Contrato'!B589</f>
        <v>6.1.12</v>
      </c>
      <c r="C589" s="70" t="str">
        <f>VLOOKUP(B589,'Itens de Contrato'!B$6:J$873,2,0)</f>
        <v>LUVA SIMPLES FERRO MALEÁVEL GALVANIZADO Ф 1", FAB. TUPY</v>
      </c>
      <c r="D589" s="30">
        <f>'Itens de Contrato'!E589</f>
        <v>37</v>
      </c>
      <c r="E589" s="32">
        <f>D589*('Itens de Contrato'!F589 + 'Itens de Contrato'!G589)</f>
        <v>938.59301079871057</v>
      </c>
      <c r="F589" s="55">
        <f>'Itens de Contrato'!E589</f>
        <v>37</v>
      </c>
      <c r="G589" s="34"/>
      <c r="H589" s="50">
        <f t="shared" si="9"/>
        <v>0</v>
      </c>
      <c r="I589" s="45">
        <f>G589*('Itens de Contrato'!F589+'Itens de Contrato'!G589)</f>
        <v>0</v>
      </c>
    </row>
    <row r="590" spans="1:9" ht="26.4" customHeight="1" x14ac:dyDescent="0.25">
      <c r="A590" s="40" t="str">
        <f>'Itens de Contrato'!A590</f>
        <v>Istalações Incêndio - Tubulações (Prumadas /Distribuição) - FG</v>
      </c>
      <c r="B590" s="22" t="str">
        <f>'Itens de Contrato'!B590</f>
        <v>6.1.13</v>
      </c>
      <c r="C590" s="70" t="str">
        <f>VLOOKUP(B590,'Itens de Contrato'!B$6:J$873,2,0)</f>
        <v>LUVA SIMPLES FERRO MALEÁVEL GALVANIZADO Ф 1.1/4", FAB. TUPY</v>
      </c>
      <c r="D590" s="30">
        <f>'Itens de Contrato'!E590</f>
        <v>17</v>
      </c>
      <c r="E590" s="32">
        <f>D590*('Itens de Contrato'!F590 + 'Itens de Contrato'!G590)</f>
        <v>603.02785228953849</v>
      </c>
      <c r="F590" s="55">
        <f>'Itens de Contrato'!E590</f>
        <v>17</v>
      </c>
      <c r="G590" s="34"/>
      <c r="H590" s="50">
        <f t="shared" si="9"/>
        <v>0</v>
      </c>
      <c r="I590" s="45">
        <f>G590*('Itens de Contrato'!F590+'Itens de Contrato'!G590)</f>
        <v>0</v>
      </c>
    </row>
    <row r="591" spans="1:9" ht="26.4" customHeight="1" x14ac:dyDescent="0.25">
      <c r="A591" s="40" t="str">
        <f>'Itens de Contrato'!A591</f>
        <v>Istalações Incêndio - Tubulações (Prumadas /Distribuição) - FG</v>
      </c>
      <c r="B591" s="22" t="str">
        <f>'Itens de Contrato'!B591</f>
        <v>6.1.14</v>
      </c>
      <c r="C591" s="70" t="str">
        <f>VLOOKUP(B591,'Itens de Contrato'!B$6:J$873,2,0)</f>
        <v>LUVA SIMPLES FERRO MALEÁVEL GALVANIZADO Ф 1.1/2", FAB. TUPY</v>
      </c>
      <c r="D591" s="30">
        <f>'Itens de Contrato'!E591</f>
        <v>4</v>
      </c>
      <c r="E591" s="32">
        <f>D591*('Itens de Contrato'!F591 + 'Itens de Contrato'!G591)</f>
        <v>196.20246407186244</v>
      </c>
      <c r="F591" s="55">
        <f>'Itens de Contrato'!E591</f>
        <v>4</v>
      </c>
      <c r="G591" s="34"/>
      <c r="H591" s="50">
        <f t="shared" si="9"/>
        <v>0</v>
      </c>
      <c r="I591" s="45">
        <f>G591*('Itens de Contrato'!F591+'Itens de Contrato'!G591)</f>
        <v>0</v>
      </c>
    </row>
    <row r="592" spans="1:9" ht="26.4" customHeight="1" x14ac:dyDescent="0.25">
      <c r="A592" s="40" t="str">
        <f>'Itens de Contrato'!A592</f>
        <v>Istalações Incêndio - Tubulações (Prumadas /Distribuição) - FG</v>
      </c>
      <c r="B592" s="22" t="str">
        <f>'Itens de Contrato'!B592</f>
        <v>6.1.15</v>
      </c>
      <c r="C592" s="70" t="str">
        <f>VLOOKUP(B592,'Itens de Contrato'!B$6:J$873,2,0)</f>
        <v>LUVA SIMPLES FERRO MALEÁVEL GALVANIZADO Ф 2", FAB. TUPY</v>
      </c>
      <c r="D592" s="30">
        <f>'Itens de Contrato'!E592</f>
        <v>4</v>
      </c>
      <c r="E592" s="32">
        <f>D592*('Itens de Contrato'!F592 + 'Itens de Contrato'!G592)</f>
        <v>295.98783743029878</v>
      </c>
      <c r="F592" s="55">
        <f>'Itens de Contrato'!E592</f>
        <v>4</v>
      </c>
      <c r="G592" s="34"/>
      <c r="H592" s="50">
        <f t="shared" si="9"/>
        <v>0</v>
      </c>
      <c r="I592" s="45">
        <f>G592*('Itens de Contrato'!F592+'Itens de Contrato'!G592)</f>
        <v>0</v>
      </c>
    </row>
    <row r="593" spans="1:9" ht="26.4" customHeight="1" x14ac:dyDescent="0.25">
      <c r="A593" s="40" t="str">
        <f>'Itens de Contrato'!A593</f>
        <v>Istalações Incêndio - Tubulações (Prumadas /Distribuição) - FG</v>
      </c>
      <c r="B593" s="22" t="str">
        <f>'Itens de Contrato'!B593</f>
        <v>6.1.16</v>
      </c>
      <c r="C593" s="70" t="str">
        <f>VLOOKUP(B593,'Itens de Contrato'!B$6:J$873,2,0)</f>
        <v>LUVA SIMPLES FERRO MALEÁVEL GALVANIZADO Ф 2.1/2", FAB. TUPY</v>
      </c>
      <c r="D593" s="30">
        <f>'Itens de Contrato'!E593</f>
        <v>11</v>
      </c>
      <c r="E593" s="32">
        <f>D593*('Itens de Contrato'!F593 + 'Itens de Contrato'!G593)</f>
        <v>1337.4491269734874</v>
      </c>
      <c r="F593" s="55">
        <f>'Itens de Contrato'!E593</f>
        <v>11</v>
      </c>
      <c r="G593" s="34"/>
      <c r="H593" s="50">
        <f t="shared" si="9"/>
        <v>0</v>
      </c>
      <c r="I593" s="45">
        <f>G593*('Itens de Contrato'!F593+'Itens de Contrato'!G593)</f>
        <v>0</v>
      </c>
    </row>
    <row r="594" spans="1:9" ht="26.4" customHeight="1" x14ac:dyDescent="0.25">
      <c r="A594" s="40" t="str">
        <f>'Itens de Contrato'!A594</f>
        <v>Istalações Incêndio - Tubulações (Prumadas /Distribuição) - FG</v>
      </c>
      <c r="B594" s="22" t="str">
        <f>'Itens de Contrato'!B594</f>
        <v>6.1.17</v>
      </c>
      <c r="C594" s="70" t="str">
        <f>VLOOKUP(B594,'Itens de Contrato'!B$6:J$873,2,0)</f>
        <v>LUVA SIMPLES FERRO MALEÁVEL GALVANIZADO Ф 3", FAB. TUPY</v>
      </c>
      <c r="D594" s="30">
        <f>'Itens de Contrato'!E594</f>
        <v>3</v>
      </c>
      <c r="E594" s="32">
        <f>D594*('Itens de Contrato'!F594 + 'Itens de Contrato'!G594)</f>
        <v>627.44790146586445</v>
      </c>
      <c r="F594" s="55">
        <f>'Itens de Contrato'!E594</f>
        <v>3</v>
      </c>
      <c r="G594" s="34"/>
      <c r="H594" s="50">
        <f t="shared" si="9"/>
        <v>0</v>
      </c>
      <c r="I594" s="45">
        <f>G594*('Itens de Contrato'!F594+'Itens de Contrato'!G594)</f>
        <v>0</v>
      </c>
    </row>
    <row r="595" spans="1:9" ht="26.4" customHeight="1" x14ac:dyDescent="0.25">
      <c r="A595" s="40" t="str">
        <f>'Itens de Contrato'!A595</f>
        <v>Istalações Incêndio - Tubulações (Prumadas /Distribuição) - FG</v>
      </c>
      <c r="B595" s="22" t="str">
        <f>'Itens de Contrato'!B595</f>
        <v>6.1.18</v>
      </c>
      <c r="C595" s="70" t="str">
        <f>VLOOKUP(B595,'Itens de Contrato'!B$6:J$873,2,0)</f>
        <v>LUVA SIMPLES FERRO MALEÁVEL GALVANIZADO Ф 4", FAB. TUPY</v>
      </c>
      <c r="D595" s="30">
        <f>'Itens de Contrato'!E595</f>
        <v>11</v>
      </c>
      <c r="E595" s="32">
        <f>D595*('Itens de Contrato'!F595 + 'Itens de Contrato'!G595)</f>
        <v>3433.0168270943091</v>
      </c>
      <c r="F595" s="55">
        <f>'Itens de Contrato'!E595</f>
        <v>11</v>
      </c>
      <c r="G595" s="34"/>
      <c r="H595" s="50">
        <f t="shared" si="9"/>
        <v>0</v>
      </c>
      <c r="I595" s="45">
        <f>G595*('Itens de Contrato'!F595+'Itens de Contrato'!G595)</f>
        <v>0</v>
      </c>
    </row>
    <row r="596" spans="1:9" ht="26.4" customHeight="1" x14ac:dyDescent="0.25">
      <c r="A596" s="40" t="str">
        <f>'Itens de Contrato'!A596</f>
        <v>Istalações Incêndio - Tubulações (Prumadas /Distribuição) - FG</v>
      </c>
      <c r="B596" s="22" t="str">
        <f>'Itens de Contrato'!B596</f>
        <v>6.1.19</v>
      </c>
      <c r="C596" s="70" t="str">
        <f>VLOOKUP(B596,'Itens de Contrato'!B$6:J$873,2,0)</f>
        <v>COTOVELO 90o FERRO MALEÁVEL GALVANIZADO Ф 3/4", FAB. TUPY</v>
      </c>
      <c r="D596" s="30">
        <f>'Itens de Contrato'!E596</f>
        <v>45</v>
      </c>
      <c r="E596" s="32">
        <f>D596*('Itens de Contrato'!F596 + 'Itens de Contrato'!G596)</f>
        <v>910.29701046756213</v>
      </c>
      <c r="F596" s="55">
        <f>'Itens de Contrato'!E596</f>
        <v>45</v>
      </c>
      <c r="G596" s="34"/>
      <c r="H596" s="50">
        <f t="shared" si="9"/>
        <v>0</v>
      </c>
      <c r="I596" s="45">
        <f>G596*('Itens de Contrato'!F596+'Itens de Contrato'!G596)</f>
        <v>0</v>
      </c>
    </row>
    <row r="597" spans="1:9" ht="26.4" customHeight="1" x14ac:dyDescent="0.25">
      <c r="A597" s="40" t="str">
        <f>'Itens de Contrato'!A597</f>
        <v>Istalações Incêndio - Tubulações (Prumadas /Distribuição) - FG</v>
      </c>
      <c r="B597" s="22" t="str">
        <f>'Itens de Contrato'!B597</f>
        <v>6.1.20</v>
      </c>
      <c r="C597" s="70" t="str">
        <f>VLOOKUP(B597,'Itens de Contrato'!B$6:J$873,2,0)</f>
        <v>COTOVELO 90o FERRO MALEÁVEL GALVANIZADO Ф 1", FAB. TUPY</v>
      </c>
      <c r="D597" s="30">
        <f>'Itens de Contrato'!E597</f>
        <v>78</v>
      </c>
      <c r="E597" s="32">
        <f>D597*('Itens de Contrato'!F597 + 'Itens de Contrato'!G597)</f>
        <v>2252.019634380963</v>
      </c>
      <c r="F597" s="55">
        <f>'Itens de Contrato'!E597</f>
        <v>78</v>
      </c>
      <c r="G597" s="34"/>
      <c r="H597" s="50">
        <f t="shared" si="9"/>
        <v>0</v>
      </c>
      <c r="I597" s="45">
        <f>G597*('Itens de Contrato'!F597+'Itens de Contrato'!G597)</f>
        <v>0</v>
      </c>
    </row>
    <row r="598" spans="1:9" ht="26.4" customHeight="1" x14ac:dyDescent="0.25">
      <c r="A598" s="40" t="str">
        <f>'Itens de Contrato'!A598</f>
        <v>Istalações Incêndio - Tubulações (Prumadas /Distribuição) - FG</v>
      </c>
      <c r="B598" s="22" t="str">
        <f>'Itens de Contrato'!B598</f>
        <v>6.1.21</v>
      </c>
      <c r="C598" s="70" t="str">
        <f>VLOOKUP(B598,'Itens de Contrato'!B$6:J$873,2,0)</f>
        <v>COTOVELO 90o FERRO MALEÁVEL GALVANIZADO Ф 1.1/4", FAB. TUPY</v>
      </c>
      <c r="D598" s="30">
        <f>'Itens de Contrato'!E598</f>
        <v>4</v>
      </c>
      <c r="E598" s="32">
        <f>D598*('Itens de Contrato'!F598 + 'Itens de Contrato'!G598)</f>
        <v>183.17437800754573</v>
      </c>
      <c r="F598" s="55">
        <f>'Itens de Contrato'!E598</f>
        <v>4</v>
      </c>
      <c r="G598" s="34"/>
      <c r="H598" s="50">
        <f t="shared" si="9"/>
        <v>0</v>
      </c>
      <c r="I598" s="45">
        <f>G598*('Itens de Contrato'!F598+'Itens de Contrato'!G598)</f>
        <v>0</v>
      </c>
    </row>
    <row r="599" spans="1:9" ht="26.4" customHeight="1" x14ac:dyDescent="0.25">
      <c r="A599" s="40" t="str">
        <f>'Itens de Contrato'!A599</f>
        <v>Istalações Incêndio - Tubulações (Prumadas /Distribuição) - FG</v>
      </c>
      <c r="B599" s="22" t="str">
        <f>'Itens de Contrato'!B599</f>
        <v>6.1.22</v>
      </c>
      <c r="C599" s="70" t="str">
        <f>VLOOKUP(B599,'Itens de Contrato'!B$6:J$873,2,0)</f>
        <v>COTOVELO 90o FERRO MALEÁVEL GALVANIZADO Ф 2", FAB. TUPY</v>
      </c>
      <c r="D599" s="30">
        <f>'Itens de Contrato'!E599</f>
        <v>5</v>
      </c>
      <c r="E599" s="32">
        <f>D599*('Itens de Contrato'!F599 + 'Itens de Contrato'!G599)</f>
        <v>528.70891712121329</v>
      </c>
      <c r="F599" s="55">
        <f>'Itens de Contrato'!E599</f>
        <v>5</v>
      </c>
      <c r="G599" s="34"/>
      <c r="H599" s="50">
        <f t="shared" si="9"/>
        <v>0</v>
      </c>
      <c r="I599" s="45">
        <f>G599*('Itens de Contrato'!F599+'Itens de Contrato'!G599)</f>
        <v>0</v>
      </c>
    </row>
    <row r="600" spans="1:9" ht="26.4" customHeight="1" x14ac:dyDescent="0.25">
      <c r="A600" s="40" t="str">
        <f>'Itens de Contrato'!A600</f>
        <v>Istalações Incêndio - Tubulações (Prumadas /Distribuição) - FG</v>
      </c>
      <c r="B600" s="22" t="str">
        <f>'Itens de Contrato'!B600</f>
        <v>6.1.23</v>
      </c>
      <c r="C600" s="70" t="str">
        <f>VLOOKUP(B600,'Itens de Contrato'!B$6:J$873,2,0)</f>
        <v>COTOVELO 90o FERRO MALEÁVEL GALVANIZADO Ф 2.1/2", FAB. TUPY</v>
      </c>
      <c r="D600" s="30">
        <f>'Itens de Contrato'!E600</f>
        <v>7</v>
      </c>
      <c r="E600" s="32">
        <f>D600*('Itens de Contrato'!F600 + 'Itens de Contrato'!G600)</f>
        <v>1221.3958429986246</v>
      </c>
      <c r="F600" s="55">
        <f>'Itens de Contrato'!E600</f>
        <v>7</v>
      </c>
      <c r="G600" s="34"/>
      <c r="H600" s="50">
        <f t="shared" si="9"/>
        <v>0</v>
      </c>
      <c r="I600" s="45">
        <f>G600*('Itens de Contrato'!F600+'Itens de Contrato'!G600)</f>
        <v>0</v>
      </c>
    </row>
    <row r="601" spans="1:9" ht="26.4" customHeight="1" x14ac:dyDescent="0.25">
      <c r="A601" s="40" t="str">
        <f>'Itens de Contrato'!A601</f>
        <v>Istalações Incêndio - Tubulações (Prumadas /Distribuição) - FG</v>
      </c>
      <c r="B601" s="22" t="str">
        <f>'Itens de Contrato'!B601</f>
        <v>6.1.24</v>
      </c>
      <c r="C601" s="70" t="str">
        <f>VLOOKUP(B601,'Itens de Contrato'!B$6:J$873,2,0)</f>
        <v>COTOVELO 90o FERRO MALEÁVEL GALVANIZADO Ф 3", FAB. TUPY</v>
      </c>
      <c r="D601" s="30">
        <f>'Itens de Contrato'!E601</f>
        <v>2</v>
      </c>
      <c r="E601" s="32">
        <f>D601*('Itens de Contrato'!F601 + 'Itens de Contrato'!G601)</f>
        <v>552.04967716756903</v>
      </c>
      <c r="F601" s="55">
        <f>'Itens de Contrato'!E601</f>
        <v>2</v>
      </c>
      <c r="G601" s="34"/>
      <c r="H601" s="50">
        <f t="shared" si="9"/>
        <v>0</v>
      </c>
      <c r="I601" s="45">
        <f>G601*('Itens de Contrato'!F601+'Itens de Contrato'!G601)</f>
        <v>0</v>
      </c>
    </row>
    <row r="602" spans="1:9" ht="26.4" customHeight="1" x14ac:dyDescent="0.25">
      <c r="A602" s="40" t="str">
        <f>'Itens de Contrato'!A602</f>
        <v>Istalações Incêndio - Tubulações (Prumadas /Distribuição) - FG</v>
      </c>
      <c r="B602" s="22" t="str">
        <f>'Itens de Contrato'!B602</f>
        <v>6.1.25</v>
      </c>
      <c r="C602" s="70" t="str">
        <f>VLOOKUP(B602,'Itens de Contrato'!B$6:J$873,2,0)</f>
        <v>COTOVELO 90o FERRO MALEÁVEL GALVANIZADO Ф 4", FAB. TUPY</v>
      </c>
      <c r="D602" s="30">
        <f>'Itens de Contrato'!E602</f>
        <v>26</v>
      </c>
      <c r="E602" s="32">
        <f>D602*('Itens de Contrato'!F602 + 'Itens de Contrato'!G602)</f>
        <v>12834.207540466628</v>
      </c>
      <c r="F602" s="55">
        <f>'Itens de Contrato'!E602</f>
        <v>26</v>
      </c>
      <c r="G602" s="34"/>
      <c r="H602" s="50">
        <f t="shared" si="9"/>
        <v>0</v>
      </c>
      <c r="I602" s="45">
        <f>G602*('Itens de Contrato'!F602+'Itens de Contrato'!G602)</f>
        <v>0</v>
      </c>
    </row>
    <row r="603" spans="1:9" ht="26.4" customHeight="1" x14ac:dyDescent="0.25">
      <c r="A603" s="40" t="str">
        <f>'Itens de Contrato'!A603</f>
        <v>Istalações Incêndio - Tubulações (Prumadas /Distribuição) - FG</v>
      </c>
      <c r="B603" s="22" t="str">
        <f>'Itens de Contrato'!B603</f>
        <v>6.1.26</v>
      </c>
      <c r="C603" s="70" t="str">
        <f>VLOOKUP(B603,'Itens de Contrato'!B$6:J$873,2,0)</f>
        <v>COTOVELO 45o FERRO MALEÁVEL GALVANIZADO Ф 1", FAB. TUPY</v>
      </c>
      <c r="D603" s="30">
        <f>'Itens de Contrato'!E603</f>
        <v>1</v>
      </c>
      <c r="E603" s="32">
        <f>D603*('Itens de Contrato'!F603 + 'Itens de Contrato'!G603)</f>
        <v>38.731002068181894</v>
      </c>
      <c r="F603" s="55">
        <f>'Itens de Contrato'!E603</f>
        <v>1</v>
      </c>
      <c r="G603" s="34"/>
      <c r="H603" s="50">
        <f t="shared" si="9"/>
        <v>0</v>
      </c>
      <c r="I603" s="45">
        <f>G603*('Itens de Contrato'!F603+'Itens de Contrato'!G603)</f>
        <v>0</v>
      </c>
    </row>
    <row r="604" spans="1:9" ht="26.4" customHeight="1" x14ac:dyDescent="0.25">
      <c r="A604" s="40" t="str">
        <f>'Itens de Contrato'!A604</f>
        <v>Istalações Incêndio - Tubulações (Prumadas /Distribuição) - FG</v>
      </c>
      <c r="B604" s="22" t="str">
        <f>'Itens de Contrato'!B604</f>
        <v>6.1.27</v>
      </c>
      <c r="C604" s="70" t="str">
        <f>VLOOKUP(B604,'Itens de Contrato'!B$6:J$873,2,0)</f>
        <v>COTOVELO 45o FERRO MALEÁVEL GALVANIZADO Ф 2.1/2", FAB. TUPY</v>
      </c>
      <c r="D604" s="30">
        <f>'Itens de Contrato'!E604</f>
        <v>1</v>
      </c>
      <c r="E604" s="32">
        <f>D604*('Itens de Contrato'!F604 + 'Itens de Contrato'!G604)</f>
        <v>185.69084324896733</v>
      </c>
      <c r="F604" s="55">
        <f>'Itens de Contrato'!E604</f>
        <v>1</v>
      </c>
      <c r="G604" s="34"/>
      <c r="H604" s="50">
        <f t="shared" si="9"/>
        <v>0</v>
      </c>
      <c r="I604" s="45">
        <f>G604*('Itens de Contrato'!F604+'Itens de Contrato'!G604)</f>
        <v>0</v>
      </c>
    </row>
    <row r="605" spans="1:9" ht="26.4" customHeight="1" x14ac:dyDescent="0.25">
      <c r="A605" s="40" t="str">
        <f>'Itens de Contrato'!A605</f>
        <v>Istalações Incêndio - Tubulações (Prumadas /Distribuição) - FG</v>
      </c>
      <c r="B605" s="22" t="str">
        <f>'Itens de Contrato'!B605</f>
        <v>6.1.28</v>
      </c>
      <c r="C605" s="70" t="str">
        <f>VLOOKUP(B605,'Itens de Contrato'!B$6:J$873,2,0)</f>
        <v>COTOVELO 45o FERRO MALEÁVEL GALVANIZADO Ф 4", FAB. TUPY</v>
      </c>
      <c r="D605" s="30">
        <f>'Itens de Contrato'!E605</f>
        <v>2</v>
      </c>
      <c r="E605" s="32">
        <f>D605*('Itens de Contrato'!F605 + 'Itens de Contrato'!G605)</f>
        <v>941.56016138912037</v>
      </c>
      <c r="F605" s="55">
        <f>'Itens de Contrato'!E605</f>
        <v>2</v>
      </c>
      <c r="G605" s="34"/>
      <c r="H605" s="50">
        <f t="shared" si="9"/>
        <v>0</v>
      </c>
      <c r="I605" s="45">
        <f>G605*('Itens de Contrato'!F605+'Itens de Contrato'!G605)</f>
        <v>0</v>
      </c>
    </row>
    <row r="606" spans="1:9" ht="26.4" customHeight="1" x14ac:dyDescent="0.25">
      <c r="A606" s="40" t="str">
        <f>'Itens de Contrato'!A606</f>
        <v>Istalações Incêndio - Tubulações (Prumadas /Distribuição) - FG</v>
      </c>
      <c r="B606" s="22" t="str">
        <f>'Itens de Contrato'!B606</f>
        <v>6.1.29</v>
      </c>
      <c r="C606" s="70" t="str">
        <f>VLOOKUP(B606,'Itens de Contrato'!B$6:J$873,2,0)</f>
        <v>CAP (TAMPÃO) FERRO MALEÁVEL GALVANIZADO Ф 1.1/4", FAB. TUPY</v>
      </c>
      <c r="D606" s="30">
        <f>'Itens de Contrato'!E606</f>
        <v>1</v>
      </c>
      <c r="E606" s="32">
        <f>D606*('Itens de Contrato'!F606 + 'Itens de Contrato'!G606)</f>
        <v>30.054092030488849</v>
      </c>
      <c r="F606" s="55">
        <f>'Itens de Contrato'!E606</f>
        <v>1</v>
      </c>
      <c r="G606" s="34"/>
      <c r="H606" s="50">
        <f t="shared" si="9"/>
        <v>0</v>
      </c>
      <c r="I606" s="45">
        <f>G606*('Itens de Contrato'!F606+'Itens de Contrato'!G606)</f>
        <v>0</v>
      </c>
    </row>
    <row r="607" spans="1:9" ht="26.4" customHeight="1" x14ac:dyDescent="0.25">
      <c r="A607" s="40" t="str">
        <f>'Itens de Contrato'!A607</f>
        <v>Istalações Incêndio - Tubulações (Prumadas /Distribuição) - FG</v>
      </c>
      <c r="B607" s="22" t="str">
        <f>'Itens de Contrato'!B607</f>
        <v>6.1.30</v>
      </c>
      <c r="C607" s="70" t="str">
        <f>VLOOKUP(B607,'Itens de Contrato'!B$6:J$873,2,0)</f>
        <v>CAP (TAMPÃO) FERRO MALEÁVEL GALVANIZADO Ф 1.1/2", FAB. TUPY</v>
      </c>
      <c r="D607" s="30">
        <f>'Itens de Contrato'!E607</f>
        <v>1</v>
      </c>
      <c r="E607" s="32">
        <f>D607*('Itens de Contrato'!F607 + 'Itens de Contrato'!G607)</f>
        <v>37.13754806461079</v>
      </c>
      <c r="F607" s="55">
        <f>'Itens de Contrato'!E607</f>
        <v>1</v>
      </c>
      <c r="G607" s="34"/>
      <c r="H607" s="50">
        <f t="shared" si="9"/>
        <v>0</v>
      </c>
      <c r="I607" s="45">
        <f>G607*('Itens de Contrato'!F607+'Itens de Contrato'!G607)</f>
        <v>0</v>
      </c>
    </row>
    <row r="608" spans="1:9" ht="26.4" customHeight="1" x14ac:dyDescent="0.25">
      <c r="A608" s="40" t="str">
        <f>'Itens de Contrato'!A608</f>
        <v>Istalações Incêndio - Tubulações (Prumadas /Distribuição) - FG</v>
      </c>
      <c r="B608" s="22" t="str">
        <f>'Itens de Contrato'!B608</f>
        <v>6.1.31</v>
      </c>
      <c r="C608" s="70" t="str">
        <f>VLOOKUP(B608,'Itens de Contrato'!B$6:J$873,2,0)</f>
        <v>CAP (TAMPÃO) FERRO MALEÁVEL GALVANIZADO Ф 2.1/2", FAB. TUPY</v>
      </c>
      <c r="D608" s="30">
        <f>'Itens de Contrato'!E608</f>
        <v>2</v>
      </c>
      <c r="E608" s="32">
        <f>D608*('Itens de Contrato'!F608 + 'Itens de Contrato'!G608)</f>
        <v>152.40900813843004</v>
      </c>
      <c r="F608" s="55">
        <f>'Itens de Contrato'!E608</f>
        <v>2</v>
      </c>
      <c r="G608" s="34"/>
      <c r="H608" s="50">
        <f t="shared" si="9"/>
        <v>0</v>
      </c>
      <c r="I608" s="45">
        <f>G608*('Itens de Contrato'!F608+'Itens de Contrato'!G608)</f>
        <v>0</v>
      </c>
    </row>
    <row r="609" spans="1:9" ht="26.4" customHeight="1" x14ac:dyDescent="0.25">
      <c r="A609" s="40" t="str">
        <f>'Itens de Contrato'!A609</f>
        <v>Istalações Incêndio - Tubulações (Prumadas /Distribuição) - FG</v>
      </c>
      <c r="B609" s="22" t="str">
        <f>'Itens de Contrato'!B609</f>
        <v>6.1.32</v>
      </c>
      <c r="C609" s="70" t="str">
        <f>VLOOKUP(B609,'Itens de Contrato'!B$6:J$873,2,0)</f>
        <v>CRUZETA 90o FERRO MALEÁVEL GALVANIZADO Ф 1.1/2", FAB. TUPY</v>
      </c>
      <c r="D609" s="30">
        <f>'Itens de Contrato'!E609</f>
        <v>1</v>
      </c>
      <c r="E609" s="32">
        <f>D609*('Itens de Contrato'!F609 + 'Itens de Contrato'!G609)</f>
        <v>129.01107693596293</v>
      </c>
      <c r="F609" s="55">
        <f>'Itens de Contrato'!E609</f>
        <v>1</v>
      </c>
      <c r="G609" s="34"/>
      <c r="H609" s="50">
        <f t="shared" si="9"/>
        <v>0</v>
      </c>
      <c r="I609" s="45">
        <f>G609*('Itens de Contrato'!F609+'Itens de Contrato'!G609)</f>
        <v>0</v>
      </c>
    </row>
    <row r="610" spans="1:9" ht="26.4" customHeight="1" x14ac:dyDescent="0.25">
      <c r="A610" s="40" t="str">
        <f>'Itens de Contrato'!A610</f>
        <v>Istalações Incêndio - Tubulações (Prumadas /Distribuição) - FG</v>
      </c>
      <c r="B610" s="22" t="str">
        <f>'Itens de Contrato'!B610</f>
        <v>6.1.33</v>
      </c>
      <c r="C610" s="70" t="str">
        <f>VLOOKUP(B610,'Itens de Contrato'!B$6:J$873,2,0)</f>
        <v>CRUZETA 90o FERRO MALEÁVEL GALVANIZADO Ф 2", FAB. TUPY</v>
      </c>
      <c r="D610" s="30">
        <f>'Itens de Contrato'!E610</f>
        <v>3</v>
      </c>
      <c r="E610" s="32">
        <f>D610*('Itens de Contrato'!F610 + 'Itens de Contrato'!G610)</f>
        <v>503.14320005025547</v>
      </c>
      <c r="F610" s="55">
        <f>'Itens de Contrato'!E610</f>
        <v>3</v>
      </c>
      <c r="G610" s="34"/>
      <c r="H610" s="50">
        <f t="shared" si="9"/>
        <v>0</v>
      </c>
      <c r="I610" s="45">
        <f>G610*('Itens de Contrato'!F610+'Itens de Contrato'!G610)</f>
        <v>0</v>
      </c>
    </row>
    <row r="611" spans="1:9" ht="26.4" customHeight="1" x14ac:dyDescent="0.25">
      <c r="A611" s="40" t="str">
        <f>'Itens de Contrato'!A611</f>
        <v>Istalações Incêndio - Tubulações (Prumadas /Distribuição) - FG</v>
      </c>
      <c r="B611" s="22" t="str">
        <f>'Itens de Contrato'!B611</f>
        <v>6.1.34</v>
      </c>
      <c r="C611" s="70" t="str">
        <f>VLOOKUP(B611,'Itens de Contrato'!B$6:J$873,2,0)</f>
        <v>CRUZETA 90o FERRO MALEÁVEL GALVANIZADO Ф 2.1/2", FAB. TUPY</v>
      </c>
      <c r="D611" s="30">
        <f>'Itens de Contrato'!E611</f>
        <v>8</v>
      </c>
      <c r="E611" s="32">
        <f>D611*('Itens de Contrato'!F611 + 'Itens de Contrato'!G611)</f>
        <v>2367.3768901772896</v>
      </c>
      <c r="F611" s="55">
        <f>'Itens de Contrato'!E611</f>
        <v>8</v>
      </c>
      <c r="G611" s="34"/>
      <c r="H611" s="50">
        <f t="shared" si="9"/>
        <v>0</v>
      </c>
      <c r="I611" s="45">
        <f>G611*('Itens de Contrato'!F611+'Itens de Contrato'!G611)</f>
        <v>0</v>
      </c>
    </row>
    <row r="612" spans="1:9" ht="26.4" customHeight="1" x14ac:dyDescent="0.25">
      <c r="A612" s="40" t="str">
        <f>'Itens de Contrato'!A612</f>
        <v>Istalações Incêndio - Tubulações (Prumadas /Distribuição) - FG</v>
      </c>
      <c r="B612" s="22" t="str">
        <f>'Itens de Contrato'!B612</f>
        <v>6.1.35</v>
      </c>
      <c r="C612" s="70" t="str">
        <f>VLOOKUP(B612,'Itens de Contrato'!B$6:J$873,2,0)</f>
        <v>CRUZETA 90o FERRO MALEÁVEL GALVANIZADO Ф 3", FAB. TUPY</v>
      </c>
      <c r="D612" s="30">
        <f>'Itens de Contrato'!E612</f>
        <v>2</v>
      </c>
      <c r="E612" s="32">
        <f>D612*('Itens de Contrato'!F612 + 'Itens de Contrato'!G612)</f>
        <v>830.68011369243845</v>
      </c>
      <c r="F612" s="55">
        <f>'Itens de Contrato'!E612</f>
        <v>2</v>
      </c>
      <c r="G612" s="34"/>
      <c r="H612" s="50">
        <f t="shared" si="9"/>
        <v>0</v>
      </c>
      <c r="I612" s="45">
        <f>G612*('Itens de Contrato'!F612+'Itens de Contrato'!G612)</f>
        <v>0</v>
      </c>
    </row>
    <row r="613" spans="1:9" ht="26.4" customHeight="1" x14ac:dyDescent="0.25">
      <c r="A613" s="40" t="str">
        <f>'Itens de Contrato'!A613</f>
        <v>Istalações Incêndio - Tubulações (Prumadas /Distribuição) - FG</v>
      </c>
      <c r="B613" s="22" t="str">
        <f>'Itens de Contrato'!B613</f>
        <v>6.1.36</v>
      </c>
      <c r="C613" s="70" t="str">
        <f>VLOOKUP(B613,'Itens de Contrato'!B$6:J$873,2,0)</f>
        <v>TE 90o FERRO MALEÁVEL GALVANIZADO Ф 3/4", FAB. TUPY</v>
      </c>
      <c r="D613" s="30">
        <f>'Itens de Contrato'!E613</f>
        <v>58</v>
      </c>
      <c r="E613" s="32">
        <f>D613*('Itens de Contrato'!F613 + 'Itens de Contrato'!G613)</f>
        <v>1445.164095236458</v>
      </c>
      <c r="F613" s="55">
        <f>'Itens de Contrato'!E613</f>
        <v>58</v>
      </c>
      <c r="G613" s="34"/>
      <c r="H613" s="50">
        <f t="shared" si="9"/>
        <v>0</v>
      </c>
      <c r="I613" s="45">
        <f>G613*('Itens de Contrato'!F613+'Itens de Contrato'!G613)</f>
        <v>0</v>
      </c>
    </row>
    <row r="614" spans="1:9" ht="26.4" customHeight="1" x14ac:dyDescent="0.25">
      <c r="A614" s="40" t="str">
        <f>'Itens de Contrato'!A614</f>
        <v>Istalações Incêndio - Tubulações (Prumadas /Distribuição) - FG</v>
      </c>
      <c r="B614" s="22" t="str">
        <f>'Itens de Contrato'!B614</f>
        <v>6.1.37</v>
      </c>
      <c r="C614" s="70" t="str">
        <f>VLOOKUP(B614,'Itens de Contrato'!B$6:J$873,2,0)</f>
        <v>TE 90o FERRO MALEÁVEL GALVANIZADO Ф 1", FAB. TUPY</v>
      </c>
      <c r="D614" s="30">
        <f>'Itens de Contrato'!E614</f>
        <v>36</v>
      </c>
      <c r="E614" s="32">
        <f>D614*('Itens de Contrato'!F614 + 'Itens de Contrato'!G614)</f>
        <v>1502.5669466840875</v>
      </c>
      <c r="F614" s="55">
        <f>'Itens de Contrato'!E614</f>
        <v>36</v>
      </c>
      <c r="G614" s="34"/>
      <c r="H614" s="50">
        <f t="shared" si="9"/>
        <v>0</v>
      </c>
      <c r="I614" s="45">
        <f>G614*('Itens de Contrato'!F614+'Itens de Contrato'!G614)</f>
        <v>0</v>
      </c>
    </row>
    <row r="615" spans="1:9" ht="26.4" customHeight="1" x14ac:dyDescent="0.25">
      <c r="A615" s="40" t="str">
        <f>'Itens de Contrato'!A615</f>
        <v>Istalações Incêndio - Tubulações (Prumadas /Distribuição) - FG</v>
      </c>
      <c r="B615" s="22" t="str">
        <f>'Itens de Contrato'!B615</f>
        <v>6.1.38</v>
      </c>
      <c r="C615" s="70" t="str">
        <f>VLOOKUP(B615,'Itens de Contrato'!B$6:J$873,2,0)</f>
        <v>TE 90o FERRO MALEÁVEL GALVANIZADO Ф 1.1/4", FAB. TUPY</v>
      </c>
      <c r="D615" s="30">
        <f>'Itens de Contrato'!E615</f>
        <v>1</v>
      </c>
      <c r="E615" s="32">
        <f>D615*('Itens de Contrato'!F615 + 'Itens de Contrato'!G615)</f>
        <v>65.603258797290124</v>
      </c>
      <c r="F615" s="55">
        <f>'Itens de Contrato'!E615</f>
        <v>1</v>
      </c>
      <c r="G615" s="34"/>
      <c r="H615" s="50">
        <f t="shared" si="9"/>
        <v>0</v>
      </c>
      <c r="I615" s="45">
        <f>G615*('Itens de Contrato'!F615+'Itens de Contrato'!G615)</f>
        <v>0</v>
      </c>
    </row>
    <row r="616" spans="1:9" ht="26.4" customHeight="1" x14ac:dyDescent="0.25">
      <c r="A616" s="40" t="str">
        <f>'Itens de Contrato'!A616</f>
        <v>Istalações Incêndio - Tubulações (Prumadas /Distribuição) - FG</v>
      </c>
      <c r="B616" s="22" t="str">
        <f>'Itens de Contrato'!B616</f>
        <v>6.1.39</v>
      </c>
      <c r="C616" s="70" t="str">
        <f>VLOOKUP(B616,'Itens de Contrato'!B$6:J$873,2,0)</f>
        <v>TE 90o FERRO MALEÁVEL GALVANIZADO Ф 2", FAB. TUPY</v>
      </c>
      <c r="D616" s="30">
        <f>'Itens de Contrato'!E616</f>
        <v>3</v>
      </c>
      <c r="E616" s="32">
        <f>D616*('Itens de Contrato'!F616 + 'Itens de Contrato'!G616)</f>
        <v>458.27661073299294</v>
      </c>
      <c r="F616" s="55">
        <f>'Itens de Contrato'!E616</f>
        <v>3</v>
      </c>
      <c r="G616" s="34"/>
      <c r="H616" s="50">
        <f t="shared" si="9"/>
        <v>0</v>
      </c>
      <c r="I616" s="45">
        <f>G616*('Itens de Contrato'!F616+'Itens de Contrato'!G616)</f>
        <v>0</v>
      </c>
    </row>
    <row r="617" spans="1:9" ht="26.4" customHeight="1" x14ac:dyDescent="0.25">
      <c r="A617" s="40" t="str">
        <f>'Itens de Contrato'!A617</f>
        <v>Istalações Incêndio - Tubulações (Prumadas /Distribuição) - FG</v>
      </c>
      <c r="B617" s="22" t="str">
        <f>'Itens de Contrato'!B617</f>
        <v>6.1.40</v>
      </c>
      <c r="C617" s="70" t="str">
        <f>VLOOKUP(B617,'Itens de Contrato'!B$6:J$873,2,0)</f>
        <v>TE 90o FERRO MALEÁVEL GALVANIZADO Ф 2.1/2", FAB. TUPY</v>
      </c>
      <c r="D617" s="30">
        <f>'Itens de Contrato'!E617</f>
        <v>2</v>
      </c>
      <c r="E617" s="32">
        <f>D617*('Itens de Contrato'!F617 + 'Itens de Contrato'!G617)</f>
        <v>489.29097186312197</v>
      </c>
      <c r="F617" s="55">
        <f>'Itens de Contrato'!E617</f>
        <v>2</v>
      </c>
      <c r="G617" s="34"/>
      <c r="H617" s="50">
        <f t="shared" si="9"/>
        <v>0</v>
      </c>
      <c r="I617" s="45">
        <f>G617*('Itens de Contrato'!F617+'Itens de Contrato'!G617)</f>
        <v>0</v>
      </c>
    </row>
    <row r="618" spans="1:9" ht="26.4" customHeight="1" x14ac:dyDescent="0.25">
      <c r="A618" s="40" t="str">
        <f>'Itens de Contrato'!A618</f>
        <v>Istalações Incêndio - Tubulações (Prumadas /Distribuição) - FG</v>
      </c>
      <c r="B618" s="22" t="str">
        <f>'Itens de Contrato'!B618</f>
        <v>6.1.41</v>
      </c>
      <c r="C618" s="70" t="str">
        <f>VLOOKUP(B618,'Itens de Contrato'!B$6:J$873,2,0)</f>
        <v>TE 90o FERRO MALEÁVEL GALVANIZADO Ф 3", FAB. TUPY</v>
      </c>
      <c r="D618" s="30">
        <f>'Itens de Contrato'!E618</f>
        <v>1</v>
      </c>
      <c r="E618" s="32">
        <f>D618*('Itens de Contrato'!F618 + 'Itens de Contrato'!G618)</f>
        <v>320.13128691946849</v>
      </c>
      <c r="F618" s="55">
        <f>'Itens de Contrato'!E618</f>
        <v>1</v>
      </c>
      <c r="G618" s="34"/>
      <c r="H618" s="50">
        <f t="shared" si="9"/>
        <v>0</v>
      </c>
      <c r="I618" s="45">
        <f>G618*('Itens de Contrato'!F618+'Itens de Contrato'!G618)</f>
        <v>0</v>
      </c>
    </row>
    <row r="619" spans="1:9" ht="26.4" customHeight="1" x14ac:dyDescent="0.25">
      <c r="A619" s="40" t="str">
        <f>'Itens de Contrato'!A619</f>
        <v>Istalações Incêndio - Tubulações (Prumadas /Distribuição) - FG</v>
      </c>
      <c r="B619" s="22" t="str">
        <f>'Itens de Contrato'!B619</f>
        <v>6.1.42</v>
      </c>
      <c r="C619" s="70" t="str">
        <f>VLOOKUP(B619,'Itens de Contrato'!B$6:J$873,2,0)</f>
        <v>TE 90o FERRO MALEÁVEL GALVANIZADO Ф 4", FAB. TUPY</v>
      </c>
      <c r="D619" s="30">
        <f>'Itens de Contrato'!E619</f>
        <v>18</v>
      </c>
      <c r="E619" s="32">
        <f>D619*('Itens de Contrato'!F619 + 'Itens de Contrato'!G619)</f>
        <v>10928.619794837028</v>
      </c>
      <c r="F619" s="55">
        <f>'Itens de Contrato'!E619</f>
        <v>18</v>
      </c>
      <c r="G619" s="34"/>
      <c r="H619" s="50">
        <f t="shared" si="9"/>
        <v>0</v>
      </c>
      <c r="I619" s="45">
        <f>G619*('Itens de Contrato'!F619+'Itens de Contrato'!G619)</f>
        <v>0</v>
      </c>
    </row>
    <row r="620" spans="1:9" ht="26.4" customHeight="1" x14ac:dyDescent="0.25">
      <c r="A620" s="40" t="str">
        <f>'Itens de Contrato'!A620</f>
        <v>Istalações Incêndio - Tubulações (Prumadas /Distribuição) - FG</v>
      </c>
      <c r="B620" s="22" t="str">
        <f>'Itens de Contrato'!B620</f>
        <v>6.1.43</v>
      </c>
      <c r="C620" s="70" t="str">
        <f>VLOOKUP(B620,'Itens de Contrato'!B$6:J$873,2,0)</f>
        <v>TE 90o GALVANIZADO REDUÇÃO Ф 3/4" x 1/2", FAB. TUPY</v>
      </c>
      <c r="D620" s="30">
        <f>'Itens de Contrato'!E620</f>
        <v>13</v>
      </c>
      <c r="E620" s="32">
        <f>D620*('Itens de Contrato'!F620 + 'Itens de Contrato'!G620)</f>
        <v>498.38080994617872</v>
      </c>
      <c r="F620" s="55">
        <f>'Itens de Contrato'!E620</f>
        <v>13</v>
      </c>
      <c r="G620" s="34"/>
      <c r="H620" s="50">
        <f t="shared" si="9"/>
        <v>0</v>
      </c>
      <c r="I620" s="45">
        <f>G620*('Itens de Contrato'!F620+'Itens de Contrato'!G620)</f>
        <v>0</v>
      </c>
    </row>
    <row r="621" spans="1:9" ht="26.4" customHeight="1" x14ac:dyDescent="0.25">
      <c r="A621" s="40" t="str">
        <f>'Itens de Contrato'!A621</f>
        <v>Istalações Incêndio - Tubulações (Prumadas /Distribuição) - FG</v>
      </c>
      <c r="B621" s="22" t="str">
        <f>'Itens de Contrato'!B621</f>
        <v>6.1.44</v>
      </c>
      <c r="C621" s="70" t="str">
        <f>VLOOKUP(B621,'Itens de Contrato'!B$6:J$873,2,0)</f>
        <v>TE 90o GALVANIZADO REDUÇÃO Ф 1" x 3/4", FAB. TUPY</v>
      </c>
      <c r="D621" s="30">
        <f>'Itens de Contrato'!E621</f>
        <v>16</v>
      </c>
      <c r="E621" s="32">
        <f>D621*('Itens de Contrato'!F621 + 'Itens de Contrato'!G621)</f>
        <v>721.6373718677703</v>
      </c>
      <c r="F621" s="55">
        <f>'Itens de Contrato'!E621</f>
        <v>16</v>
      </c>
      <c r="G621" s="34"/>
      <c r="H621" s="50">
        <f t="shared" si="9"/>
        <v>0</v>
      </c>
      <c r="I621" s="45">
        <f>G621*('Itens de Contrato'!F621+'Itens de Contrato'!G621)</f>
        <v>0</v>
      </c>
    </row>
    <row r="622" spans="1:9" ht="26.4" customHeight="1" x14ac:dyDescent="0.25">
      <c r="A622" s="40" t="str">
        <f>'Itens de Contrato'!A622</f>
        <v>Istalações Incêndio - Tubulações (Prumadas /Distribuição) - FG</v>
      </c>
      <c r="B622" s="22" t="str">
        <f>'Itens de Contrato'!B622</f>
        <v>6.1.45</v>
      </c>
      <c r="C622" s="70" t="str">
        <f>VLOOKUP(B622,'Itens de Contrato'!B$6:J$873,2,0)</f>
        <v>TE 90o GALVANIZADO REDUÇÃO Ф 1.1/4" x 1", FAB. TUPY</v>
      </c>
      <c r="D622" s="30">
        <f>'Itens de Contrato'!E622</f>
        <v>55</v>
      </c>
      <c r="E622" s="32">
        <f>D622*('Itens de Contrato'!F622 + 'Itens de Contrato'!G622)</f>
        <v>3608.7457482575828</v>
      </c>
      <c r="F622" s="55">
        <f>'Itens de Contrato'!E622</f>
        <v>55</v>
      </c>
      <c r="G622" s="34"/>
      <c r="H622" s="50">
        <f t="shared" si="9"/>
        <v>0</v>
      </c>
      <c r="I622" s="45">
        <f>G622*('Itens de Contrato'!F622+'Itens de Contrato'!G622)</f>
        <v>0</v>
      </c>
    </row>
    <row r="623" spans="1:9" ht="26.4" customHeight="1" x14ac:dyDescent="0.25">
      <c r="A623" s="40" t="str">
        <f>'Itens de Contrato'!A623</f>
        <v>Istalações Incêndio - Tubulações (Prumadas /Distribuição) - FG</v>
      </c>
      <c r="B623" s="22" t="str">
        <f>'Itens de Contrato'!B623</f>
        <v>6.1.46</v>
      </c>
      <c r="C623" s="70" t="str">
        <f>VLOOKUP(B623,'Itens de Contrato'!B$6:J$873,2,0)</f>
        <v>TE 90o GALVANIZADO REDUÇÃO Ф 1.1/2" x 1", FAB. TUPY</v>
      </c>
      <c r="D623" s="30">
        <f>'Itens de Contrato'!E623</f>
        <v>10</v>
      </c>
      <c r="E623" s="32">
        <f>D623*('Itens de Contrato'!F623 + 'Itens de Contrato'!G623)</f>
        <v>921.88727144972643</v>
      </c>
      <c r="F623" s="55">
        <f>'Itens de Contrato'!E623</f>
        <v>10</v>
      </c>
      <c r="G623" s="34"/>
      <c r="H623" s="50">
        <f t="shared" si="9"/>
        <v>0</v>
      </c>
      <c r="I623" s="45">
        <f>G623*('Itens de Contrato'!F623+'Itens de Contrato'!G623)</f>
        <v>0</v>
      </c>
    </row>
    <row r="624" spans="1:9" ht="26.4" customHeight="1" x14ac:dyDescent="0.25">
      <c r="A624" s="40" t="str">
        <f>'Itens de Contrato'!A624</f>
        <v>Istalações Incêndio - Tubulações (Prumadas /Distribuição) - FG</v>
      </c>
      <c r="B624" s="22" t="str">
        <f>'Itens de Contrato'!B624</f>
        <v>6.1.47</v>
      </c>
      <c r="C624" s="70" t="str">
        <f>VLOOKUP(B624,'Itens de Contrato'!B$6:J$873,2,0)</f>
        <v>TE 90o GALVANIZADO REDUÇÃO Ф 2" x 1.1/4", FAB. TUPY</v>
      </c>
      <c r="D624" s="30">
        <f>'Itens de Contrato'!E624</f>
        <v>1</v>
      </c>
      <c r="E624" s="32">
        <f>D624*('Itens de Contrato'!F624 + 'Itens de Contrato'!G624)</f>
        <v>152.77228593560636</v>
      </c>
      <c r="F624" s="55">
        <f>'Itens de Contrato'!E624</f>
        <v>1</v>
      </c>
      <c r="G624" s="34"/>
      <c r="H624" s="50">
        <f t="shared" si="9"/>
        <v>0</v>
      </c>
      <c r="I624" s="45">
        <f>G624*('Itens de Contrato'!F624+'Itens de Contrato'!G624)</f>
        <v>0</v>
      </c>
    </row>
    <row r="625" spans="1:9" ht="26.4" customHeight="1" x14ac:dyDescent="0.25">
      <c r="A625" s="40" t="str">
        <f>'Itens de Contrato'!A625</f>
        <v>Istalações Incêndio - Tubulações (Prumadas /Distribuição) - FG</v>
      </c>
      <c r="B625" s="22" t="str">
        <f>'Itens de Contrato'!B625</f>
        <v>6.1.48</v>
      </c>
      <c r="C625" s="70" t="str">
        <f>VLOOKUP(B625,'Itens de Contrato'!B$6:J$873,2,0)</f>
        <v>TE 90o GALVANIZADO REDUÇÃO Ф 2" x 1", FAB. TUPY</v>
      </c>
      <c r="D625" s="30">
        <f>'Itens de Contrato'!E625</f>
        <v>12</v>
      </c>
      <c r="E625" s="32">
        <f>D625*('Itens de Contrato'!F625 + 'Itens de Contrato'!G625)</f>
        <v>1833.2674312272763</v>
      </c>
      <c r="F625" s="55">
        <f>'Itens de Contrato'!E625</f>
        <v>12</v>
      </c>
      <c r="G625" s="34"/>
      <c r="H625" s="50">
        <f t="shared" si="9"/>
        <v>0</v>
      </c>
      <c r="I625" s="45">
        <f>G625*('Itens de Contrato'!F625+'Itens de Contrato'!G625)</f>
        <v>0</v>
      </c>
    </row>
    <row r="626" spans="1:9" ht="26.4" customHeight="1" x14ac:dyDescent="0.25">
      <c r="A626" s="40" t="str">
        <f>'Itens de Contrato'!A626</f>
        <v>Istalações Incêndio - Tubulações (Prumadas /Distribuição) - FG</v>
      </c>
      <c r="B626" s="22" t="str">
        <f>'Itens de Contrato'!B626</f>
        <v>6.1.49</v>
      </c>
      <c r="C626" s="70" t="str">
        <f>VLOOKUP(B626,'Itens de Contrato'!B$6:J$873,2,0)</f>
        <v>TE 90o GALVANIZADO REDUÇÃO Ф 2.1/2" x 2", FAB. TUPY</v>
      </c>
      <c r="D626" s="30">
        <f>'Itens de Contrato'!E626</f>
        <v>1</v>
      </c>
      <c r="E626" s="32">
        <f>D626*('Itens de Contrato'!F626 + 'Itens de Contrato'!G626)</f>
        <v>152.77228593560636</v>
      </c>
      <c r="F626" s="55">
        <f>'Itens de Contrato'!E626</f>
        <v>1</v>
      </c>
      <c r="G626" s="34"/>
      <c r="H626" s="50">
        <f t="shared" si="9"/>
        <v>0</v>
      </c>
      <c r="I626" s="45">
        <f>G626*('Itens de Contrato'!F626+'Itens de Contrato'!G626)</f>
        <v>0</v>
      </c>
    </row>
    <row r="627" spans="1:9" ht="26.4" customHeight="1" x14ac:dyDescent="0.25">
      <c r="A627" s="40" t="str">
        <f>'Itens de Contrato'!A627</f>
        <v>Istalações Incêndio - Tubulações (Prumadas /Distribuição) - FG</v>
      </c>
      <c r="B627" s="22" t="str">
        <f>'Itens de Contrato'!B627</f>
        <v>6.1.50</v>
      </c>
      <c r="C627" s="70" t="str">
        <f>VLOOKUP(B627,'Itens de Contrato'!B$6:J$873,2,0)</f>
        <v>TE 90o GALVANIZADO REDUÇÃO Ф 2.1/2" x 1.1/4", FAB. TUPY</v>
      </c>
      <c r="D627" s="30">
        <f>'Itens de Contrato'!E627</f>
        <v>3</v>
      </c>
      <c r="E627" s="32">
        <f>D627*('Itens de Contrato'!F627 + 'Itens de Contrato'!G627)</f>
        <v>733.96087252582765</v>
      </c>
      <c r="F627" s="55">
        <f>'Itens de Contrato'!E627</f>
        <v>3</v>
      </c>
      <c r="G627" s="34"/>
      <c r="H627" s="50">
        <f t="shared" si="9"/>
        <v>0</v>
      </c>
      <c r="I627" s="45">
        <f>G627*('Itens de Contrato'!F627+'Itens de Contrato'!G627)</f>
        <v>0</v>
      </c>
    </row>
    <row r="628" spans="1:9" ht="26.4" customHeight="1" x14ac:dyDescent="0.25">
      <c r="A628" s="40" t="str">
        <f>'Itens de Contrato'!A628</f>
        <v>Istalações Incêndio - Tubulações (Prumadas /Distribuição) - FG</v>
      </c>
      <c r="B628" s="22" t="str">
        <f>'Itens de Contrato'!B628</f>
        <v>6.1.51</v>
      </c>
      <c r="C628" s="70" t="str">
        <f>VLOOKUP(B628,'Itens de Contrato'!B$6:J$873,2,0)</f>
        <v>TE 90o GALVANIZADO REDUÇÃO Ф 2.1/2" x 1", FAB. TUPY</v>
      </c>
      <c r="D628" s="30">
        <f>'Itens de Contrato'!E628</f>
        <v>3</v>
      </c>
      <c r="E628" s="32">
        <f>D628*('Itens de Contrato'!F628 + 'Itens de Contrato'!G628)</f>
        <v>733.96087252582765</v>
      </c>
      <c r="F628" s="55">
        <f>'Itens de Contrato'!E628</f>
        <v>3</v>
      </c>
      <c r="G628" s="34"/>
      <c r="H628" s="50">
        <f t="shared" si="9"/>
        <v>0</v>
      </c>
      <c r="I628" s="45">
        <f>G628*('Itens de Contrato'!F628+'Itens de Contrato'!G628)</f>
        <v>0</v>
      </c>
    </row>
    <row r="629" spans="1:9" ht="26.4" customHeight="1" x14ac:dyDescent="0.25">
      <c r="A629" s="40" t="str">
        <f>'Itens de Contrato'!A629</f>
        <v>Istalações Incêndio - Tubulações (Prumadas /Distribuição) - FG</v>
      </c>
      <c r="B629" s="22" t="str">
        <f>'Itens de Contrato'!B629</f>
        <v>6.1.52</v>
      </c>
      <c r="C629" s="70" t="str">
        <f>VLOOKUP(B629,'Itens de Contrato'!B$6:J$873,2,0)</f>
        <v>TE 90o GALVANIZADO REDUÇÃO Ф 3" x 2.1/2", FAB. TUPY</v>
      </c>
      <c r="D629" s="30">
        <f>'Itens de Contrato'!E629</f>
        <v>1</v>
      </c>
      <c r="E629" s="32">
        <f>D629*('Itens de Contrato'!F629 + 'Itens de Contrato'!G629)</f>
        <v>352.18385213946362</v>
      </c>
      <c r="F629" s="55">
        <f>'Itens de Contrato'!E629</f>
        <v>1</v>
      </c>
      <c r="G629" s="34"/>
      <c r="H629" s="50">
        <f t="shared" si="9"/>
        <v>0</v>
      </c>
      <c r="I629" s="45">
        <f>G629*('Itens de Contrato'!F629+'Itens de Contrato'!G629)</f>
        <v>0</v>
      </c>
    </row>
    <row r="630" spans="1:9" ht="26.4" customHeight="1" x14ac:dyDescent="0.25">
      <c r="A630" s="40" t="str">
        <f>'Itens de Contrato'!A630</f>
        <v>Istalações Incêndio - Tubulações (Prumadas /Distribuição) - FG</v>
      </c>
      <c r="B630" s="22" t="str">
        <f>'Itens de Contrato'!B630</f>
        <v>6.1.53</v>
      </c>
      <c r="C630" s="70" t="str">
        <f>VLOOKUP(B630,'Itens de Contrato'!B$6:J$873,2,0)</f>
        <v>TE 90o GALVANIZADO REDUÇÃO Ф 3" x 1", FAB. TUPY</v>
      </c>
      <c r="D630" s="30">
        <f>'Itens de Contrato'!E630</f>
        <v>3</v>
      </c>
      <c r="E630" s="32">
        <f>D630*('Itens de Contrato'!F630 + 'Itens de Contrato'!G630)</f>
        <v>1056.5515564183909</v>
      </c>
      <c r="F630" s="55">
        <f>'Itens de Contrato'!E630</f>
        <v>3</v>
      </c>
      <c r="G630" s="34"/>
      <c r="H630" s="50">
        <f t="shared" si="9"/>
        <v>0</v>
      </c>
      <c r="I630" s="45">
        <f>G630*('Itens de Contrato'!F630+'Itens de Contrato'!G630)</f>
        <v>0</v>
      </c>
    </row>
    <row r="631" spans="1:9" ht="26.4" customHeight="1" x14ac:dyDescent="0.25">
      <c r="A631" s="40" t="str">
        <f>'Itens de Contrato'!A631</f>
        <v>Istalações Incêndio - Tubulações (Prumadas /Distribuição) - FG</v>
      </c>
      <c r="B631" s="22" t="str">
        <f>'Itens de Contrato'!B631</f>
        <v>6.1.54</v>
      </c>
      <c r="C631" s="70" t="str">
        <f>VLOOKUP(B631,'Itens de Contrato'!B$6:J$873,2,0)</f>
        <v>TE 90o GALVANIZADO REDUÇÃO Ф 4" x 3", FAB. TUPY</v>
      </c>
      <c r="D631" s="30">
        <f>'Itens de Contrato'!E631</f>
        <v>1</v>
      </c>
      <c r="E631" s="32">
        <f>D631*('Itens de Contrato'!F631 + 'Itens de Contrato'!G631)</f>
        <v>667.91266528715403</v>
      </c>
      <c r="F631" s="55">
        <f>'Itens de Contrato'!E631</f>
        <v>1</v>
      </c>
      <c r="G631" s="34"/>
      <c r="H631" s="50">
        <f t="shared" si="9"/>
        <v>0</v>
      </c>
      <c r="I631" s="45">
        <f>G631*('Itens de Contrato'!F631+'Itens de Contrato'!G631)</f>
        <v>0</v>
      </c>
    </row>
    <row r="632" spans="1:9" ht="26.4" customHeight="1" x14ac:dyDescent="0.25">
      <c r="A632" s="40" t="str">
        <f>'Itens de Contrato'!A632</f>
        <v>Istalações Incêndio - Tubulações (Prumadas /Distribuição) - FG</v>
      </c>
      <c r="B632" s="22" t="str">
        <f>'Itens de Contrato'!B632</f>
        <v>6.1.55</v>
      </c>
      <c r="C632" s="70" t="str">
        <f>VLOOKUP(B632,'Itens de Contrato'!B$6:J$873,2,0)</f>
        <v>TE 90o GALVANIZADO REDUÇÃO Ф 4" x 2.1/2", FAB. TUPY</v>
      </c>
      <c r="D632" s="30">
        <f>'Itens de Contrato'!E632</f>
        <v>17</v>
      </c>
      <c r="E632" s="32">
        <f>D632*('Itens de Contrato'!F632 + 'Itens de Contrato'!G632)</f>
        <v>11354.515309881619</v>
      </c>
      <c r="F632" s="55">
        <f>'Itens de Contrato'!E632</f>
        <v>17</v>
      </c>
      <c r="G632" s="34"/>
      <c r="H632" s="50">
        <f t="shared" si="9"/>
        <v>0</v>
      </c>
      <c r="I632" s="45">
        <f>G632*('Itens de Contrato'!F632+'Itens de Contrato'!G632)</f>
        <v>0</v>
      </c>
    </row>
    <row r="633" spans="1:9" ht="26.4" customHeight="1" x14ac:dyDescent="0.25">
      <c r="A633" s="40" t="str">
        <f>'Itens de Contrato'!A633</f>
        <v>Istalações Incêndio - Tubulações (Prumadas /Distribuição) - FG</v>
      </c>
      <c r="B633" s="22" t="str">
        <f>'Itens de Contrato'!B633</f>
        <v>6.1.56</v>
      </c>
      <c r="C633" s="70" t="str">
        <f>VLOOKUP(B633,'Itens de Contrato'!B$6:J$873,2,0)</f>
        <v>TE 90o GALVANIZADO REDUÇÃO Ф 4" x 2", FAB. TUPY</v>
      </c>
      <c r="D633" s="30">
        <f>'Itens de Contrato'!E633</f>
        <v>18</v>
      </c>
      <c r="E633" s="32">
        <f>D633*('Itens de Contrato'!F633 + 'Itens de Contrato'!G633)</f>
        <v>12022.427975168772</v>
      </c>
      <c r="F633" s="55">
        <f>'Itens de Contrato'!E633</f>
        <v>18</v>
      </c>
      <c r="G633" s="34"/>
      <c r="H633" s="50">
        <f t="shared" si="9"/>
        <v>0</v>
      </c>
      <c r="I633" s="45">
        <f>G633*('Itens de Contrato'!F633+'Itens de Contrato'!G633)</f>
        <v>0</v>
      </c>
    </row>
    <row r="634" spans="1:9" ht="26.4" customHeight="1" x14ac:dyDescent="0.25">
      <c r="A634" s="40" t="str">
        <f>'Itens de Contrato'!A634</f>
        <v>Istalações Incêndio - Tubulações (Prumadas /Distribuição) - FG</v>
      </c>
      <c r="B634" s="22" t="str">
        <f>'Itens de Contrato'!B634</f>
        <v>6.1.57</v>
      </c>
      <c r="C634" s="70" t="str">
        <f>VLOOKUP(B634,'Itens de Contrato'!B$6:J$873,2,0)</f>
        <v>BUCHA DE REDUCAO FERRO GALVANIZADO Ф 3/4" x 1/2", FAB. TUPY</v>
      </c>
      <c r="D634" s="30">
        <f>'Itens de Contrato'!E634</f>
        <v>3</v>
      </c>
      <c r="E634" s="32">
        <f>D634*('Itens de Contrato'!F634 + 'Itens de Contrato'!G634)</f>
        <v>43.928669012396789</v>
      </c>
      <c r="F634" s="55">
        <f>'Itens de Contrato'!E634</f>
        <v>3</v>
      </c>
      <c r="G634" s="34"/>
      <c r="H634" s="50">
        <f t="shared" si="9"/>
        <v>0</v>
      </c>
      <c r="I634" s="45">
        <f>G634*('Itens de Contrato'!F634+'Itens de Contrato'!G634)</f>
        <v>0</v>
      </c>
    </row>
    <row r="635" spans="1:9" ht="26.4" customHeight="1" x14ac:dyDescent="0.25">
      <c r="A635" s="40" t="str">
        <f>'Itens de Contrato'!A635</f>
        <v>Istalações Incêndio - Tubulações (Prumadas /Distribuição) - FG</v>
      </c>
      <c r="B635" s="22" t="str">
        <f>'Itens de Contrato'!B635</f>
        <v>6.1.58</v>
      </c>
      <c r="C635" s="70" t="str">
        <f>VLOOKUP(B635,'Itens de Contrato'!B$6:J$873,2,0)</f>
        <v>BUCHA DE REDUCAO FERRO GALVANIZADO Ф 1" x 3/4", FAB. TUPY</v>
      </c>
      <c r="D635" s="30">
        <f>'Itens de Contrato'!E635</f>
        <v>1</v>
      </c>
      <c r="E635" s="32">
        <f>D635*('Itens de Contrato'!F635 + 'Itens de Contrato'!G635)</f>
        <v>17.493223156336118</v>
      </c>
      <c r="F635" s="55">
        <f>'Itens de Contrato'!E635</f>
        <v>1</v>
      </c>
      <c r="G635" s="34"/>
      <c r="H635" s="50">
        <f t="shared" si="9"/>
        <v>0</v>
      </c>
      <c r="I635" s="45">
        <f>G635*('Itens de Contrato'!F635+'Itens de Contrato'!G635)</f>
        <v>0</v>
      </c>
    </row>
    <row r="636" spans="1:9" ht="26.4" customHeight="1" x14ac:dyDescent="0.25">
      <c r="A636" s="40" t="str">
        <f>'Itens de Contrato'!A636</f>
        <v>Istalações Incêndio - Tubulações (Prumadas /Distribuição) - FG</v>
      </c>
      <c r="B636" s="22" t="str">
        <f>'Itens de Contrato'!B636</f>
        <v>6.1.59</v>
      </c>
      <c r="C636" s="70" t="str">
        <f>VLOOKUP(B636,'Itens de Contrato'!B$6:J$873,2,0)</f>
        <v>BUCHA DE REDUCAO FERRO GALVANIZADO Ф 1" x 1/2", FAB. TUPY</v>
      </c>
      <c r="D636" s="30">
        <f>'Itens de Contrato'!E636</f>
        <v>1</v>
      </c>
      <c r="E636" s="32">
        <f>D636*('Itens de Contrato'!F636 + 'Itens de Contrato'!G636)</f>
        <v>17.493223156336118</v>
      </c>
      <c r="F636" s="55">
        <f>'Itens de Contrato'!E636</f>
        <v>1</v>
      </c>
      <c r="G636" s="34"/>
      <c r="H636" s="50">
        <f t="shared" si="9"/>
        <v>0</v>
      </c>
      <c r="I636" s="45">
        <f>G636*('Itens de Contrato'!F636+'Itens de Contrato'!G636)</f>
        <v>0</v>
      </c>
    </row>
    <row r="637" spans="1:9" ht="26.4" customHeight="1" x14ac:dyDescent="0.25">
      <c r="A637" s="40" t="str">
        <f>'Itens de Contrato'!A637</f>
        <v>Istalações Incêndio - Tubulações (Prumadas /Distribuição) - FG</v>
      </c>
      <c r="B637" s="22" t="str">
        <f>'Itens de Contrato'!B637</f>
        <v>6.1.60</v>
      </c>
      <c r="C637" s="70" t="str">
        <f>VLOOKUP(B637,'Itens de Contrato'!B$6:J$873,2,0)</f>
        <v>BUCHA DE REDUCAO FERRO GALVANIZADO Ф 1.1/4 x 1", FAB. TUPY</v>
      </c>
      <c r="D637" s="30">
        <f>'Itens de Contrato'!E637</f>
        <v>30</v>
      </c>
      <c r="E637" s="32">
        <f>D637*('Itens de Contrato'!F637 + 'Itens de Contrato'!G637)</f>
        <v>825.75837742768772</v>
      </c>
      <c r="F637" s="55">
        <f>'Itens de Contrato'!E637</f>
        <v>30</v>
      </c>
      <c r="G637" s="34"/>
      <c r="H637" s="50">
        <f t="shared" si="9"/>
        <v>0</v>
      </c>
      <c r="I637" s="45">
        <f>G637*('Itens de Contrato'!F637+'Itens de Contrato'!G637)</f>
        <v>0</v>
      </c>
    </row>
    <row r="638" spans="1:9" ht="26.4" customHeight="1" x14ac:dyDescent="0.25">
      <c r="A638" s="40" t="str">
        <f>'Itens de Contrato'!A638</f>
        <v>Istalações Incêndio - Tubulações (Prumadas /Distribuição) - FG</v>
      </c>
      <c r="B638" s="22" t="str">
        <f>'Itens de Contrato'!B638</f>
        <v>6.1.61</v>
      </c>
      <c r="C638" s="70" t="str">
        <f>VLOOKUP(B638,'Itens de Contrato'!B$6:J$873,2,0)</f>
        <v>BUCHA DE REDUCAO FERRO GALVANIZADO Ф 1.1/2 x 1.1/4", FAB. TUPY</v>
      </c>
      <c r="D638" s="30">
        <f>'Itens de Contrato'!E638</f>
        <v>14</v>
      </c>
      <c r="E638" s="32">
        <f>D638*('Itens de Contrato'!F638 + 'Itens de Contrato'!G638)</f>
        <v>570.79325270179186</v>
      </c>
      <c r="F638" s="55">
        <f>'Itens de Contrato'!E638</f>
        <v>14</v>
      </c>
      <c r="G638" s="34"/>
      <c r="H638" s="50">
        <f t="shared" si="9"/>
        <v>0</v>
      </c>
      <c r="I638" s="45">
        <f>G638*('Itens de Contrato'!F638+'Itens de Contrato'!G638)</f>
        <v>0</v>
      </c>
    </row>
    <row r="639" spans="1:9" ht="26.4" customHeight="1" x14ac:dyDescent="0.25">
      <c r="A639" s="40" t="str">
        <f>'Itens de Contrato'!A639</f>
        <v>Istalações Incêndio - Tubulações (Prumadas /Distribuição) - FG</v>
      </c>
      <c r="B639" s="22" t="str">
        <f>'Itens de Contrato'!B639</f>
        <v>6.1.62</v>
      </c>
      <c r="C639" s="70" t="str">
        <f>VLOOKUP(B639,'Itens de Contrato'!B$6:J$873,2,0)</f>
        <v>BUCHA DE REDUCAO FERRO GALVANIZADO Ф 1.1/2 x 1", FAB. TUPY</v>
      </c>
      <c r="D639" s="30">
        <f>'Itens de Contrato'!E639</f>
        <v>1</v>
      </c>
      <c r="E639" s="32">
        <f>D639*('Itens de Contrato'!F639 + 'Itens de Contrato'!G639)</f>
        <v>40.770946621556561</v>
      </c>
      <c r="F639" s="55">
        <f>'Itens de Contrato'!E639</f>
        <v>1</v>
      </c>
      <c r="G639" s="34"/>
      <c r="H639" s="50">
        <f t="shared" si="9"/>
        <v>0</v>
      </c>
      <c r="I639" s="45">
        <f>G639*('Itens de Contrato'!F639+'Itens de Contrato'!G639)</f>
        <v>0</v>
      </c>
    </row>
    <row r="640" spans="1:9" ht="26.4" customHeight="1" x14ac:dyDescent="0.25">
      <c r="A640" s="40" t="str">
        <f>'Itens de Contrato'!A640</f>
        <v>Istalações Incêndio - Tubulações (Prumadas /Distribuição) - FG</v>
      </c>
      <c r="B640" s="22" t="str">
        <f>'Itens de Contrato'!B640</f>
        <v>6.1.63</v>
      </c>
      <c r="C640" s="70" t="str">
        <f>VLOOKUP(B640,'Itens de Contrato'!B$6:J$873,2,0)</f>
        <v>BUCHA DE REDUCAO FERRO GALVANIZADO Ф 2 x 1.1/2", FAB. TUPY</v>
      </c>
      <c r="D640" s="30">
        <f>'Itens de Contrato'!E640</f>
        <v>11</v>
      </c>
      <c r="E640" s="32">
        <f>D640*('Itens de Contrato'!F640 + 'Itens de Contrato'!G640)</f>
        <v>577.58375306439507</v>
      </c>
      <c r="F640" s="55">
        <f>'Itens de Contrato'!E640</f>
        <v>11</v>
      </c>
      <c r="G640" s="34"/>
      <c r="H640" s="50">
        <f t="shared" si="9"/>
        <v>0</v>
      </c>
      <c r="I640" s="45">
        <f>G640*('Itens de Contrato'!F640+'Itens de Contrato'!G640)</f>
        <v>0</v>
      </c>
    </row>
    <row r="641" spans="1:9" ht="26.4" customHeight="1" x14ac:dyDescent="0.25">
      <c r="A641" s="40" t="str">
        <f>'Itens de Contrato'!A641</f>
        <v>Istalações Incêndio - Tubulações (Prumadas /Distribuição) - FG</v>
      </c>
      <c r="B641" s="22" t="str">
        <f>'Itens de Contrato'!B641</f>
        <v>6.1.64</v>
      </c>
      <c r="C641" s="70" t="str">
        <f>VLOOKUP(B641,'Itens de Contrato'!B$6:J$873,2,0)</f>
        <v>BUCHA DE REDUCAO FERRO GALVANIZADO Ф 2 x 1.1/4", FAB. TUPY</v>
      </c>
      <c r="D641" s="30">
        <f>'Itens de Contrato'!E641</f>
        <v>6</v>
      </c>
      <c r="E641" s="32">
        <f>D641*('Itens de Contrato'!F641 + 'Itens de Contrato'!G641)</f>
        <v>315.04568348967007</v>
      </c>
      <c r="F641" s="55">
        <f>'Itens de Contrato'!E641</f>
        <v>6</v>
      </c>
      <c r="G641" s="34"/>
      <c r="H641" s="50">
        <f t="shared" si="9"/>
        <v>0</v>
      </c>
      <c r="I641" s="45">
        <f>G641*('Itens de Contrato'!F641+'Itens de Contrato'!G641)</f>
        <v>0</v>
      </c>
    </row>
    <row r="642" spans="1:9" ht="26.4" customHeight="1" x14ac:dyDescent="0.25">
      <c r="A642" s="40" t="str">
        <f>'Itens de Contrato'!A642</f>
        <v>Istalações Incêndio - Tubulações (Prumadas /Distribuição) - FG</v>
      </c>
      <c r="B642" s="22" t="str">
        <f>'Itens de Contrato'!B642</f>
        <v>6.1.65</v>
      </c>
      <c r="C642" s="70" t="str">
        <f>VLOOKUP(B642,'Itens de Contrato'!B$6:J$873,2,0)</f>
        <v>BUCHA DE REDUCAO FERRO GALVANIZADO Ф 2 x 1", FAB. TUPY</v>
      </c>
      <c r="D642" s="30">
        <f>'Itens de Contrato'!E642</f>
        <v>2</v>
      </c>
      <c r="E642" s="32">
        <f>D642*('Itens de Contrato'!F642 + 'Itens de Contrato'!G642)</f>
        <v>105.01522782989002</v>
      </c>
      <c r="F642" s="55">
        <f>'Itens de Contrato'!E642</f>
        <v>2</v>
      </c>
      <c r="G642" s="34"/>
      <c r="H642" s="50">
        <f t="shared" si="9"/>
        <v>0</v>
      </c>
      <c r="I642" s="45">
        <f>G642*('Itens de Contrato'!F642+'Itens de Contrato'!G642)</f>
        <v>0</v>
      </c>
    </row>
    <row r="643" spans="1:9" ht="26.4" customHeight="1" x14ac:dyDescent="0.25">
      <c r="A643" s="40" t="str">
        <f>'Itens de Contrato'!A643</f>
        <v>Istalações Incêndio - Tubulações (Prumadas /Distribuição) - FG</v>
      </c>
      <c r="B643" s="22" t="str">
        <f>'Itens de Contrato'!B643</f>
        <v>6.1.66</v>
      </c>
      <c r="C643" s="70" t="str">
        <f>VLOOKUP(B643,'Itens de Contrato'!B$6:J$873,2,0)</f>
        <v>BUCHA DE REDUCAO FERRO GALVANIZADO Ф 2 x 3/4", FAB. TUPY</v>
      </c>
      <c r="D643" s="30">
        <f>'Itens de Contrato'!E643</f>
        <v>17</v>
      </c>
      <c r="E643" s="32">
        <f>D643*('Itens de Contrato'!F643 + 'Itens de Contrato'!G643)</f>
        <v>892.62943655406525</v>
      </c>
      <c r="F643" s="55">
        <f>'Itens de Contrato'!E643</f>
        <v>17</v>
      </c>
      <c r="G643" s="34"/>
      <c r="H643" s="50">
        <f t="shared" si="9"/>
        <v>0</v>
      </c>
      <c r="I643" s="45">
        <f>G643*('Itens de Contrato'!F643+'Itens de Contrato'!G643)</f>
        <v>0</v>
      </c>
    </row>
    <row r="644" spans="1:9" ht="26.4" customHeight="1" x14ac:dyDescent="0.25">
      <c r="A644" s="40" t="str">
        <f>'Itens de Contrato'!A644</f>
        <v>Istalações Incêndio - Tubulações (Prumadas /Distribuição) - FG</v>
      </c>
      <c r="B644" s="22" t="str">
        <f>'Itens de Contrato'!B644</f>
        <v>6.1.67</v>
      </c>
      <c r="C644" s="70" t="str">
        <f>VLOOKUP(B644,'Itens de Contrato'!B$6:J$873,2,0)</f>
        <v>BUCHA DE REDUCAO FERRO GALVANIZADO Ф 2.1/2 x 2", FAB. TUPY</v>
      </c>
      <c r="D644" s="30">
        <f>'Itens de Contrato'!E644</f>
        <v>9</v>
      </c>
      <c r="E644" s="32">
        <f>D644*('Itens de Contrato'!F644 + 'Itens de Contrato'!G644)</f>
        <v>708.47553783161311</v>
      </c>
      <c r="F644" s="55">
        <f>'Itens de Contrato'!E644</f>
        <v>9</v>
      </c>
      <c r="G644" s="34"/>
      <c r="H644" s="50">
        <f t="shared" si="9"/>
        <v>0</v>
      </c>
      <c r="I644" s="45">
        <f>G644*('Itens de Contrato'!F644+'Itens de Contrato'!G644)</f>
        <v>0</v>
      </c>
    </row>
    <row r="645" spans="1:9" ht="26.4" customHeight="1" x14ac:dyDescent="0.25">
      <c r="A645" s="40" t="str">
        <f>'Itens de Contrato'!A645</f>
        <v>Istalações Incêndio - Tubulações (Prumadas /Distribuição) - FG</v>
      </c>
      <c r="B645" s="22" t="str">
        <f>'Itens de Contrato'!B645</f>
        <v>6.1.68</v>
      </c>
      <c r="C645" s="70" t="str">
        <f>VLOOKUP(B645,'Itens de Contrato'!B$6:J$873,2,0)</f>
        <v>BUCHA DE REDUCAO FERRO GALVANIZADO Ф 2.1/2 x 1.1/4", FAB. TUPY</v>
      </c>
      <c r="D645" s="30">
        <f>'Itens de Contrato'!E645</f>
        <v>7</v>
      </c>
      <c r="E645" s="32">
        <f>D645*('Itens de Contrato'!F645 + 'Itens de Contrato'!G645)</f>
        <v>551.03652942458802</v>
      </c>
      <c r="F645" s="55">
        <f>'Itens de Contrato'!E645</f>
        <v>7</v>
      </c>
      <c r="G645" s="34"/>
      <c r="H645" s="50">
        <f t="shared" si="9"/>
        <v>0</v>
      </c>
      <c r="I645" s="45">
        <f>G645*('Itens de Contrato'!F645+'Itens de Contrato'!G645)</f>
        <v>0</v>
      </c>
    </row>
    <row r="646" spans="1:9" ht="26.4" customHeight="1" x14ac:dyDescent="0.25">
      <c r="A646" s="40" t="str">
        <f>'Itens de Contrato'!A646</f>
        <v>Istalações Incêndio - Tubulações (Prumadas /Distribuição) - FG</v>
      </c>
      <c r="B646" s="22" t="str">
        <f>'Itens de Contrato'!B646</f>
        <v>6.1.69</v>
      </c>
      <c r="C646" s="70" t="str">
        <f>VLOOKUP(B646,'Itens de Contrato'!B$6:J$873,2,0)</f>
        <v>BUCHA DE REDUCAO FERRO GALVANIZADO Ф 2.1/2 x 1", FAB. TUPY</v>
      </c>
      <c r="D646" s="30">
        <f>'Itens de Contrato'!E646</f>
        <v>5</v>
      </c>
      <c r="E646" s="32">
        <f>D646*('Itens de Contrato'!F646 + 'Itens de Contrato'!G646)</f>
        <v>393.59752101756283</v>
      </c>
      <c r="F646" s="55">
        <f>'Itens de Contrato'!E646</f>
        <v>5</v>
      </c>
      <c r="G646" s="34"/>
      <c r="H646" s="50">
        <f t="shared" ref="H646:H709" si="10">G646/D646</f>
        <v>0</v>
      </c>
      <c r="I646" s="45">
        <f>G646*('Itens de Contrato'!F646+'Itens de Contrato'!G646)</f>
        <v>0</v>
      </c>
    </row>
    <row r="647" spans="1:9" ht="26.4" customHeight="1" x14ac:dyDescent="0.25">
      <c r="A647" s="40" t="str">
        <f>'Itens de Contrato'!A647</f>
        <v>Istalações Incêndio - Tubulações (Prumadas /Distribuição) - FG</v>
      </c>
      <c r="B647" s="22" t="str">
        <f>'Itens de Contrato'!B647</f>
        <v>6.1.70</v>
      </c>
      <c r="C647" s="70" t="str">
        <f>VLOOKUP(B647,'Itens de Contrato'!B$6:J$873,2,0)</f>
        <v>BUCHA DE REDUCAO FERRO GALVANIZADO Ф 3 x 2.1/2", FAB. TUPY</v>
      </c>
      <c r="D647" s="30">
        <f>'Itens de Contrato'!E647</f>
        <v>2</v>
      </c>
      <c r="E647" s="32">
        <f>D647*('Itens de Contrato'!F647 + 'Itens de Contrato'!G647)</f>
        <v>234.95690143526218</v>
      </c>
      <c r="F647" s="55">
        <f>'Itens de Contrato'!E647</f>
        <v>2</v>
      </c>
      <c r="G647" s="34"/>
      <c r="H647" s="50">
        <f t="shared" si="10"/>
        <v>0</v>
      </c>
      <c r="I647" s="45">
        <f>G647*('Itens de Contrato'!F647+'Itens de Contrato'!G647)</f>
        <v>0</v>
      </c>
    </row>
    <row r="648" spans="1:9" ht="26.4" customHeight="1" x14ac:dyDescent="0.25">
      <c r="A648" s="40" t="str">
        <f>'Itens de Contrato'!A648</f>
        <v>Istalações Incêndio - Tubulações (Prumadas /Distribuição) - FG</v>
      </c>
      <c r="B648" s="22" t="str">
        <f>'Itens de Contrato'!B648</f>
        <v>6.1.71</v>
      </c>
      <c r="C648" s="70" t="str">
        <f>VLOOKUP(B648,'Itens de Contrato'!B$6:J$873,2,0)</f>
        <v>BUCHA DE REDUCAO FERRO GALVANIZADO Ф 3 x 2", FAB. TUPY</v>
      </c>
      <c r="D648" s="30">
        <f>'Itens de Contrato'!E648</f>
        <v>2</v>
      </c>
      <c r="E648" s="32">
        <f>D648*('Itens de Contrato'!F648 + 'Itens de Contrato'!G648)</f>
        <v>234.95690143526218</v>
      </c>
      <c r="F648" s="55">
        <f>'Itens de Contrato'!E648</f>
        <v>2</v>
      </c>
      <c r="G648" s="34"/>
      <c r="H648" s="50">
        <f t="shared" si="10"/>
        <v>0</v>
      </c>
      <c r="I648" s="45">
        <f>G648*('Itens de Contrato'!F648+'Itens de Contrato'!G648)</f>
        <v>0</v>
      </c>
    </row>
    <row r="649" spans="1:9" ht="26.4" customHeight="1" x14ac:dyDescent="0.25">
      <c r="A649" s="40" t="str">
        <f>'Itens de Contrato'!A649</f>
        <v>Istalações Incêndio - Tubulações (Prumadas /Distribuição) - FG</v>
      </c>
      <c r="B649" s="22" t="str">
        <f>'Itens de Contrato'!B649</f>
        <v>6.1.72</v>
      </c>
      <c r="C649" s="70" t="str">
        <f>VLOOKUP(B649,'Itens de Contrato'!B$6:J$873,2,0)</f>
        <v>BUCHA DE REDUCAO FERRO GALVANIZADO Ф 3 x 1.1/2", FAB. TUPY</v>
      </c>
      <c r="D649" s="30">
        <f>'Itens de Contrato'!E649</f>
        <v>3</v>
      </c>
      <c r="E649" s="32">
        <f>D649*('Itens de Contrato'!F649 + 'Itens de Contrato'!G649)</f>
        <v>352.4353521528933</v>
      </c>
      <c r="F649" s="55">
        <f>'Itens de Contrato'!E649</f>
        <v>3</v>
      </c>
      <c r="G649" s="34"/>
      <c r="H649" s="50">
        <f t="shared" si="10"/>
        <v>0</v>
      </c>
      <c r="I649" s="45">
        <f>G649*('Itens de Contrato'!F649+'Itens de Contrato'!G649)</f>
        <v>0</v>
      </c>
    </row>
    <row r="650" spans="1:9" ht="26.4" customHeight="1" x14ac:dyDescent="0.25">
      <c r="A650" s="40" t="str">
        <f>'Itens de Contrato'!A650</f>
        <v>Istalações Incêndio - Tubulações (Prumadas /Distribuição) - FG</v>
      </c>
      <c r="B650" s="22" t="str">
        <f>'Itens de Contrato'!B650</f>
        <v>6.1.73</v>
      </c>
      <c r="C650" s="70" t="str">
        <f>VLOOKUP(B650,'Itens de Contrato'!B$6:J$873,2,0)</f>
        <v>BUCHA DE REDUCAO FERRO GALVANIZADO Ф 4 x 3", FAB. TUPY</v>
      </c>
      <c r="D650" s="30">
        <f>'Itens de Contrato'!E650</f>
        <v>2</v>
      </c>
      <c r="E650" s="32">
        <f>D650*('Itens de Contrato'!F650 + 'Itens de Contrato'!G650)</f>
        <v>425.42624493939479</v>
      </c>
      <c r="F650" s="55">
        <f>'Itens de Contrato'!E650</f>
        <v>2</v>
      </c>
      <c r="G650" s="34"/>
      <c r="H650" s="50">
        <f t="shared" si="10"/>
        <v>0</v>
      </c>
      <c r="I650" s="45">
        <f>G650*('Itens de Contrato'!F650+'Itens de Contrato'!G650)</f>
        <v>0</v>
      </c>
    </row>
    <row r="651" spans="1:9" ht="26.4" customHeight="1" x14ac:dyDescent="0.25">
      <c r="A651" s="40" t="str">
        <f>'Itens de Contrato'!A651</f>
        <v>Istalações Incêndio - Tubulações (Prumadas /Distribuição) - FG</v>
      </c>
      <c r="B651" s="22" t="str">
        <f>'Itens de Contrato'!B651</f>
        <v>6.1.74</v>
      </c>
      <c r="C651" s="70" t="str">
        <f>VLOOKUP(B651,'Itens de Contrato'!B$6:J$873,2,0)</f>
        <v>BUCHA DE REDUCAO FERRO GALVANIZADO Ф 4 x 2.1/2", FAB. TUPY</v>
      </c>
      <c r="D651" s="30">
        <f>'Itens de Contrato'!E651</f>
        <v>5</v>
      </c>
      <c r="E651" s="32">
        <f>D651*('Itens de Contrato'!F651 + 'Itens de Contrato'!G651)</f>
        <v>1063.5656123484869</v>
      </c>
      <c r="F651" s="55">
        <f>'Itens de Contrato'!E651</f>
        <v>5</v>
      </c>
      <c r="G651" s="34"/>
      <c r="H651" s="50">
        <f t="shared" si="10"/>
        <v>0</v>
      </c>
      <c r="I651" s="45">
        <f>G651*('Itens de Contrato'!F651+'Itens de Contrato'!G651)</f>
        <v>0</v>
      </c>
    </row>
    <row r="652" spans="1:9" ht="26.4" customHeight="1" x14ac:dyDescent="0.25">
      <c r="A652" s="40" t="str">
        <f>'Itens de Contrato'!A652</f>
        <v>Istalações Incêndio - Tubulações (Prumadas /Distribuição) - FG</v>
      </c>
      <c r="B652" s="22" t="str">
        <f>'Itens de Contrato'!B652</f>
        <v>6.1.75</v>
      </c>
      <c r="C652" s="70" t="str">
        <f>VLOOKUP(B652,'Itens de Contrato'!B$6:J$873,2,0)</f>
        <v>BUCHA DE REDUCAO FERRO GALVANIZADO Ф 4 x 2", FAB. TUPY</v>
      </c>
      <c r="D652" s="30">
        <f>'Itens de Contrato'!E652</f>
        <v>2</v>
      </c>
      <c r="E652" s="32">
        <f>D652*('Itens de Contrato'!F652 + 'Itens de Contrato'!G652)</f>
        <v>425.42624493939479</v>
      </c>
      <c r="F652" s="55">
        <f>'Itens de Contrato'!E652</f>
        <v>2</v>
      </c>
      <c r="G652" s="34"/>
      <c r="H652" s="50">
        <f t="shared" si="10"/>
        <v>0</v>
      </c>
      <c r="I652" s="45">
        <f>G652*('Itens de Contrato'!F652+'Itens de Contrato'!G652)</f>
        <v>0</v>
      </c>
    </row>
    <row r="653" spans="1:9" ht="26.4" customHeight="1" x14ac:dyDescent="0.25">
      <c r="A653" s="40" t="str">
        <f>'Itens de Contrato'!A653</f>
        <v>Istalações Incêndio - Tubulações (Prumadas /Distribuição) - FG</v>
      </c>
      <c r="B653" s="22" t="str">
        <f>'Itens de Contrato'!B653</f>
        <v>6.1.76</v>
      </c>
      <c r="C653" s="70" t="str">
        <f>VLOOKUP(B653,'Itens de Contrato'!B$6:J$873,2,0)</f>
        <v>NIPLE DUPLO SEXTAVADO FERRO GALVANIZADO Ф 3/4", FAB. TUPY</v>
      </c>
      <c r="D653" s="30">
        <f>'Itens de Contrato'!E653</f>
        <v>42</v>
      </c>
      <c r="E653" s="32">
        <f>D653*('Itens de Contrato'!F653 + 'Itens de Contrato'!G653)</f>
        <v>546.47448025870017</v>
      </c>
      <c r="F653" s="55">
        <f>'Itens de Contrato'!E653</f>
        <v>42</v>
      </c>
      <c r="G653" s="34"/>
      <c r="H653" s="50">
        <f t="shared" si="10"/>
        <v>0</v>
      </c>
      <c r="I653" s="45">
        <f>G653*('Itens de Contrato'!F653+'Itens de Contrato'!G653)</f>
        <v>0</v>
      </c>
    </row>
    <row r="654" spans="1:9" ht="26.4" customHeight="1" x14ac:dyDescent="0.25">
      <c r="A654" s="40" t="str">
        <f>'Itens de Contrato'!A654</f>
        <v>Istalações Incêndio - Tubulações (Prumadas /Distribuição) - FG</v>
      </c>
      <c r="B654" s="22" t="str">
        <f>'Itens de Contrato'!B654</f>
        <v>6.1.77</v>
      </c>
      <c r="C654" s="70" t="str">
        <f>VLOOKUP(B654,'Itens de Contrato'!B$6:J$873,2,0)</f>
        <v>NIPLE DUPLO SEXTAVADO FERRO GALVANIZADO Ф 1", FAB. TUPY</v>
      </c>
      <c r="D654" s="30">
        <f>'Itens de Contrato'!E654</f>
        <v>1</v>
      </c>
      <c r="E654" s="32">
        <f>D654*('Itens de Contrato'!F654 + 'Itens de Contrato'!G654)</f>
        <v>21.719645634579003</v>
      </c>
      <c r="F654" s="55">
        <f>'Itens de Contrato'!E654</f>
        <v>1</v>
      </c>
      <c r="G654" s="34"/>
      <c r="H654" s="50">
        <f t="shared" si="10"/>
        <v>0</v>
      </c>
      <c r="I654" s="45">
        <f>G654*('Itens de Contrato'!F654+'Itens de Contrato'!G654)</f>
        <v>0</v>
      </c>
    </row>
    <row r="655" spans="1:9" ht="26.4" customHeight="1" x14ac:dyDescent="0.25">
      <c r="A655" s="40" t="str">
        <f>'Itens de Contrato'!A655</f>
        <v>Istalações Incêndio - Tubulações (Prumadas /Distribuição) - FG</v>
      </c>
      <c r="B655" s="22" t="str">
        <f>'Itens de Contrato'!B655</f>
        <v>6.1.78</v>
      </c>
      <c r="C655" s="70" t="str">
        <f>VLOOKUP(B655,'Itens de Contrato'!B$6:J$873,2,0)</f>
        <v>NIPLE DUPLO SEXTAVADO FERRO GALVANIZADO Ф 2", FAB. TUPY</v>
      </c>
      <c r="D655" s="30">
        <f>'Itens de Contrato'!E655</f>
        <v>1</v>
      </c>
      <c r="E655" s="32">
        <f>D655*('Itens de Contrato'!F655 + 'Itens de Contrato'!G655)</f>
        <v>76.735917831602237</v>
      </c>
      <c r="F655" s="55">
        <f>'Itens de Contrato'!E655</f>
        <v>1</v>
      </c>
      <c r="G655" s="34"/>
      <c r="H655" s="50">
        <f t="shared" si="10"/>
        <v>0</v>
      </c>
      <c r="I655" s="45">
        <f>G655*('Itens de Contrato'!F655+'Itens de Contrato'!G655)</f>
        <v>0</v>
      </c>
    </row>
    <row r="656" spans="1:9" ht="26.4" customHeight="1" x14ac:dyDescent="0.25">
      <c r="A656" s="40" t="str">
        <f>'Itens de Contrato'!A656</f>
        <v>Istalações Incêndio - Tubulações (Prumadas /Distribuição) - FG</v>
      </c>
      <c r="B656" s="22" t="str">
        <f>'Itens de Contrato'!B656</f>
        <v>6.1.79</v>
      </c>
      <c r="C656" s="70" t="str">
        <f>VLOOKUP(B656,'Itens de Contrato'!B$6:J$873,2,0)</f>
        <v>NIPLE DUPLO SEXTAVADO FERRO GALVANIZADO Ф 2.1/2", FAB. TUPY</v>
      </c>
      <c r="D656" s="30">
        <f>'Itens de Contrato'!E656</f>
        <v>21</v>
      </c>
      <c r="E656" s="32">
        <f>D656*('Itens de Contrato'!F656 + 'Itens de Contrato'!G656)</f>
        <v>2289.1686889577049</v>
      </c>
      <c r="F656" s="55">
        <f>'Itens de Contrato'!E656</f>
        <v>21</v>
      </c>
      <c r="G656" s="34"/>
      <c r="H656" s="50">
        <f t="shared" si="10"/>
        <v>0</v>
      </c>
      <c r="I656" s="45">
        <f>G656*('Itens de Contrato'!F656+'Itens de Contrato'!G656)</f>
        <v>0</v>
      </c>
    </row>
    <row r="657" spans="1:9" ht="26.4" customHeight="1" x14ac:dyDescent="0.25">
      <c r="A657" s="40" t="str">
        <f>'Itens de Contrato'!A657</f>
        <v>Istalações Incêndio - Tubulações (Prumadas /Distribuição) - FG</v>
      </c>
      <c r="B657" s="22" t="str">
        <f>'Itens de Contrato'!B657</f>
        <v>6.1.80</v>
      </c>
      <c r="C657" s="70" t="str">
        <f>VLOOKUP(B657,'Itens de Contrato'!B$6:J$873,2,0)</f>
        <v>NIPLE DUPLO SEXTAVADO FERRO GALVANIZADO Ф 3", FAB. TUPY</v>
      </c>
      <c r="D657" s="30">
        <f>'Itens de Contrato'!E657</f>
        <v>1</v>
      </c>
      <c r="E657" s="32">
        <f>D657*('Itens de Contrato'!F657 + 'Itens de Contrato'!G657)</f>
        <v>157.3649796920441</v>
      </c>
      <c r="F657" s="55">
        <f>'Itens de Contrato'!E657</f>
        <v>1</v>
      </c>
      <c r="G657" s="34"/>
      <c r="H657" s="50">
        <f t="shared" si="10"/>
        <v>0</v>
      </c>
      <c r="I657" s="45">
        <f>G657*('Itens de Contrato'!F657+'Itens de Contrato'!G657)</f>
        <v>0</v>
      </c>
    </row>
    <row r="658" spans="1:9" ht="26.4" customHeight="1" x14ac:dyDescent="0.25">
      <c r="A658" s="40" t="str">
        <f>'Itens de Contrato'!A658</f>
        <v>Istalações Incêndio - Tubulações (Prumadas /Distribuição) - FG</v>
      </c>
      <c r="B658" s="22" t="str">
        <f>'Itens de Contrato'!B658</f>
        <v>6.1.81</v>
      </c>
      <c r="C658" s="70" t="str">
        <f>VLOOKUP(B658,'Itens de Contrato'!B$6:J$873,2,0)</f>
        <v>NIPLE DUPLO SEXTAVADO FERRO GALVANIZADO Ф 4", FAB. TUPY</v>
      </c>
      <c r="D658" s="30">
        <f>'Itens de Contrato'!E658</f>
        <v>15</v>
      </c>
      <c r="E658" s="32">
        <f>D658*('Itens de Contrato'!F658 + 'Itens de Contrato'!G658)</f>
        <v>3754.3227088639051</v>
      </c>
      <c r="F658" s="55">
        <f>'Itens de Contrato'!E658</f>
        <v>15</v>
      </c>
      <c r="G658" s="34"/>
      <c r="H658" s="50">
        <f t="shared" si="10"/>
        <v>0</v>
      </c>
      <c r="I658" s="45">
        <f>G658*('Itens de Contrato'!F658+'Itens de Contrato'!G658)</f>
        <v>0</v>
      </c>
    </row>
    <row r="659" spans="1:9" ht="26.4" customHeight="1" x14ac:dyDescent="0.25">
      <c r="A659" s="40" t="str">
        <f>'Itens de Contrato'!A659</f>
        <v>Istalações Incêndio - Tubulações (Prumadas /Distribuição) - FG</v>
      </c>
      <c r="B659" s="22" t="str">
        <f>'Itens de Contrato'!B659</f>
        <v>6.1.82</v>
      </c>
      <c r="C659" s="70" t="str">
        <f>VLOOKUP(B659,'Itens de Contrato'!B$6:J$873,2,0)</f>
        <v>LUVA UNIÃO FERRO GALVANIZADO ASSENTO PLANO Ф 3/4", FAB. TUPY</v>
      </c>
      <c r="D659" s="30">
        <f>'Itens de Contrato'!E659</f>
        <v>29</v>
      </c>
      <c r="E659" s="32">
        <f>D659*('Itens de Contrato'!F659 + 'Itens de Contrato'!G659)</f>
        <v>2514.527874908269</v>
      </c>
      <c r="F659" s="55">
        <f>'Itens de Contrato'!E659</f>
        <v>29</v>
      </c>
      <c r="G659" s="34"/>
      <c r="H659" s="50">
        <f t="shared" si="10"/>
        <v>0</v>
      </c>
      <c r="I659" s="45">
        <f>G659*('Itens de Contrato'!F659+'Itens de Contrato'!G659)</f>
        <v>0</v>
      </c>
    </row>
    <row r="660" spans="1:9" ht="26.4" customHeight="1" x14ac:dyDescent="0.25">
      <c r="A660" s="40" t="str">
        <f>'Itens de Contrato'!A660</f>
        <v>Istalações Incêndio - Tubulações (Prumadas /Distribuição) - FG</v>
      </c>
      <c r="B660" s="22" t="str">
        <f>'Itens de Contrato'!B660</f>
        <v>6.1.83</v>
      </c>
      <c r="C660" s="70" t="str">
        <f>VLOOKUP(B660,'Itens de Contrato'!B$6:J$873,2,0)</f>
        <v>LUVA UNIÃO FERRO GALVANIZADO ASSENTO PLANO Ф 1", FAB. TUPY</v>
      </c>
      <c r="D660" s="30">
        <f>'Itens de Contrato'!E660</f>
        <v>1</v>
      </c>
      <c r="E660" s="32">
        <f>D660*('Itens de Contrato'!F660 + 'Itens de Contrato'!G660)</f>
        <v>89.260228016805144</v>
      </c>
      <c r="F660" s="55">
        <f>'Itens de Contrato'!E660</f>
        <v>1</v>
      </c>
      <c r="G660" s="34"/>
      <c r="H660" s="50">
        <f t="shared" si="10"/>
        <v>0</v>
      </c>
      <c r="I660" s="45">
        <f>G660*('Itens de Contrato'!F660+'Itens de Contrato'!G660)</f>
        <v>0</v>
      </c>
    </row>
    <row r="661" spans="1:9" ht="26.4" customHeight="1" x14ac:dyDescent="0.25">
      <c r="A661" s="40" t="str">
        <f>'Itens de Contrato'!A661</f>
        <v>Istalações Incêndio - Tubulações (Prumadas /Distribuição) - FG</v>
      </c>
      <c r="B661" s="22" t="str">
        <f>'Itens de Contrato'!B661</f>
        <v>6.1.84</v>
      </c>
      <c r="C661" s="70" t="str">
        <f>VLOOKUP(B661,'Itens de Contrato'!B$6:J$873,2,0)</f>
        <v>LUVA UNIÃO FERRO GALVANIZADO ASSENTO PLANO Ф 2", FAB. TUPY</v>
      </c>
      <c r="D661" s="30">
        <f>'Itens de Contrato'!E661</f>
        <v>1</v>
      </c>
      <c r="E661" s="32">
        <f>D661*('Itens de Contrato'!F661 + 'Itens de Contrato'!G661)</f>
        <v>243.2005129865708</v>
      </c>
      <c r="F661" s="55">
        <f>'Itens de Contrato'!E661</f>
        <v>1</v>
      </c>
      <c r="G661" s="34"/>
      <c r="H661" s="50">
        <f t="shared" si="10"/>
        <v>0</v>
      </c>
      <c r="I661" s="45">
        <f>G661*('Itens de Contrato'!F661+'Itens de Contrato'!G661)</f>
        <v>0</v>
      </c>
    </row>
    <row r="662" spans="1:9" ht="26.4" customHeight="1" x14ac:dyDescent="0.25">
      <c r="A662" s="40" t="str">
        <f>'Itens de Contrato'!A662</f>
        <v>Istalações Incêndio - Tubulações (Prumadas /Distribuição) - FG</v>
      </c>
      <c r="B662" s="22" t="str">
        <f>'Itens de Contrato'!B662</f>
        <v>6.1.85</v>
      </c>
      <c r="C662" s="70" t="str">
        <f>VLOOKUP(B662,'Itens de Contrato'!B$6:J$873,2,0)</f>
        <v>LUVA UNIÃO FERRO GALVANIZADO ASSENTO PLANO Ф 3", FAB. TUPY</v>
      </c>
      <c r="D662" s="30">
        <f>'Itens de Contrato'!E662</f>
        <v>1</v>
      </c>
      <c r="E662" s="32">
        <f>D662*('Itens de Contrato'!F662 + 'Itens de Contrato'!G662)</f>
        <v>477.23137323537748</v>
      </c>
      <c r="F662" s="55">
        <f>'Itens de Contrato'!E662</f>
        <v>1</v>
      </c>
      <c r="G662" s="34"/>
      <c r="H662" s="50">
        <f t="shared" si="10"/>
        <v>0</v>
      </c>
      <c r="I662" s="45">
        <f>G662*('Itens de Contrato'!F662+'Itens de Contrato'!G662)</f>
        <v>0</v>
      </c>
    </row>
    <row r="663" spans="1:9" ht="26.4" customHeight="1" x14ac:dyDescent="0.25">
      <c r="A663" s="40" t="str">
        <f>'Itens de Contrato'!A663</f>
        <v>Istalações Incêndio - Tubulações (Prumadas /Distribuição) - FG</v>
      </c>
      <c r="B663" s="22" t="str">
        <f>'Itens de Contrato'!B663</f>
        <v>6.1.86</v>
      </c>
      <c r="C663" s="70" t="str">
        <f>VLOOKUP(B663,'Itens de Contrato'!B$6:J$873,2,0)</f>
        <v>LUVA UNIÃO FERRO GALVANIZADO ASSENTO PLANO Ф 4", FAB. TUPY</v>
      </c>
      <c r="D663" s="30">
        <f>'Itens de Contrato'!E663</f>
        <v>15</v>
      </c>
      <c r="E663" s="32">
        <f>D663*('Itens de Contrato'!F663 + 'Itens de Contrato'!G663)</f>
        <v>9928.3670131700073</v>
      </c>
      <c r="F663" s="55">
        <f>'Itens de Contrato'!E663</f>
        <v>15</v>
      </c>
      <c r="G663" s="34"/>
      <c r="H663" s="50">
        <f t="shared" si="10"/>
        <v>0</v>
      </c>
      <c r="I663" s="45">
        <f>G663*('Itens de Contrato'!F663+'Itens de Contrato'!G663)</f>
        <v>0</v>
      </c>
    </row>
    <row r="664" spans="1:9" ht="26.4" customHeight="1" x14ac:dyDescent="0.25">
      <c r="A664" s="40" t="str">
        <f>'Itens de Contrato'!A664</f>
        <v>Istalações Incêndio - Tubulações (Prumadas /Distribuição) - FG</v>
      </c>
      <c r="B664" s="22" t="str">
        <f>'Itens de Contrato'!B664</f>
        <v>6.1.87</v>
      </c>
      <c r="C664" s="70" t="str">
        <f>VLOOKUP(B664,'Itens de Contrato'!B$6:J$873,2,0)</f>
        <v>FLANGE SEXTAVADO FERRO MALEÁVEL GALVANIZADO Ф 2", FAB. TUPY</v>
      </c>
      <c r="D664" s="30">
        <f>'Itens de Contrato'!E664</f>
        <v>2</v>
      </c>
      <c r="E664" s="32">
        <f>D664*('Itens de Contrato'!F664 + 'Itens de Contrato'!G664)</f>
        <v>196.50534382644665</v>
      </c>
      <c r="F664" s="55">
        <f>'Itens de Contrato'!E664</f>
        <v>2</v>
      </c>
      <c r="G664" s="34"/>
      <c r="H664" s="50">
        <f t="shared" si="10"/>
        <v>0</v>
      </c>
      <c r="I664" s="45">
        <f>G664*('Itens de Contrato'!F664+'Itens de Contrato'!G664)</f>
        <v>0</v>
      </c>
    </row>
    <row r="665" spans="1:9" ht="26.4" customHeight="1" x14ac:dyDescent="0.25">
      <c r="A665" s="40" t="str">
        <f>'Itens de Contrato'!A665</f>
        <v>Istalações Incêndio - Tubulações (Prumadas /Distribuição) - FG</v>
      </c>
      <c r="B665" s="22" t="str">
        <f>'Itens de Contrato'!B665</f>
        <v>6.1.88</v>
      </c>
      <c r="C665" s="70" t="str">
        <f>VLOOKUP(B665,'Itens de Contrato'!B$6:J$873,2,0)</f>
        <v>FLANGE SEXTAVADO FERRO MALEÁVEL GALVANIZADO Ф 4", FAB. TUPY</v>
      </c>
      <c r="D665" s="30">
        <f>'Itens de Contrato'!E665</f>
        <v>12</v>
      </c>
      <c r="E665" s="32">
        <f>D665*('Itens de Contrato'!F665 + 'Itens de Contrato'!G665)</f>
        <v>3197.4035040702543</v>
      </c>
      <c r="F665" s="55">
        <f>'Itens de Contrato'!E665</f>
        <v>12</v>
      </c>
      <c r="G665" s="34"/>
      <c r="H665" s="50">
        <f t="shared" si="10"/>
        <v>0</v>
      </c>
      <c r="I665" s="45">
        <f>G665*('Itens de Contrato'!F665+'Itens de Contrato'!G665)</f>
        <v>0</v>
      </c>
    </row>
    <row r="666" spans="1:9" ht="26.4" customHeight="1" x14ac:dyDescent="0.25">
      <c r="A666" s="40" t="str">
        <f>'Itens de Contrato'!A666</f>
        <v>Istalações Incêndio - Tubulações (Prumadas /Distribuição) - FG</v>
      </c>
      <c r="B666" s="22" t="str">
        <f>'Itens de Contrato'!B666</f>
        <v>6.1.89</v>
      </c>
      <c r="C666" s="70" t="str">
        <f>VLOOKUP(B666,'Itens de Contrato'!B$6:J$873,2,0)</f>
        <v>FITA VEDA ROSCA 3/4" X 25m, FAB. TIGRE, AMANCO</v>
      </c>
      <c r="D666" s="30">
        <f>'Itens de Contrato'!E666</f>
        <v>18</v>
      </c>
      <c r="E666" s="32">
        <f>D666*('Itens de Contrato'!F666 + 'Itens de Contrato'!G666)</f>
        <v>287.21301533677746</v>
      </c>
      <c r="F666" s="55">
        <f>'Itens de Contrato'!E666</f>
        <v>18</v>
      </c>
      <c r="G666" s="34"/>
      <c r="H666" s="50">
        <f t="shared" si="10"/>
        <v>0</v>
      </c>
      <c r="I666" s="45">
        <f>G666*('Itens de Contrato'!F666+'Itens de Contrato'!G666)</f>
        <v>0</v>
      </c>
    </row>
    <row r="667" spans="1:9" ht="26.4" customHeight="1" x14ac:dyDescent="0.25">
      <c r="A667" s="40" t="str">
        <f>'Itens de Contrato'!A667</f>
        <v>Istalações Incêndio - Tubulações (Prumadas /Distribuição) - FG</v>
      </c>
      <c r="B667" s="22" t="str">
        <f>'Itens de Contrato'!B667</f>
        <v>6.1.90</v>
      </c>
      <c r="C667" s="70" t="str">
        <f>VLOOKUP(B667,'Itens de Contrato'!B$6:J$873,2,0)</f>
        <v>LIXA PRETA (FERRO) GRAMATURA No 80, FAB. NORTON</v>
      </c>
      <c r="D667" s="30">
        <f>'Itens de Contrato'!E667</f>
        <v>15</v>
      </c>
      <c r="E667" s="32">
        <f>D667*('Itens de Contrato'!F667 + 'Itens de Contrato'!G667)</f>
        <v>135.81000725206638</v>
      </c>
      <c r="F667" s="55">
        <f>'Itens de Contrato'!E667</f>
        <v>15</v>
      </c>
      <c r="G667" s="34"/>
      <c r="H667" s="50">
        <f t="shared" si="10"/>
        <v>0</v>
      </c>
      <c r="I667" s="45">
        <f>G667*('Itens de Contrato'!F667+'Itens de Contrato'!G667)</f>
        <v>0</v>
      </c>
    </row>
    <row r="668" spans="1:9" ht="26.4" customHeight="1" x14ac:dyDescent="0.25">
      <c r="A668" s="40" t="str">
        <f>'Itens de Contrato'!A668</f>
        <v>Istalações Incêndio - Tubulações (Prumadas /Distribuição) - FG</v>
      </c>
      <c r="B668" s="22" t="str">
        <f>'Itens de Contrato'!B668</f>
        <v>6.1.91</v>
      </c>
      <c r="C668" s="70" t="str">
        <f>VLOOKUP(B668,'Itens de Contrato'!B$6:J$873,2,0)</f>
        <v>FIO DE ALGODAO CRU (BAHIA) 50m</v>
      </c>
      <c r="D668" s="30">
        <f>'Itens de Contrato'!E668</f>
        <v>13</v>
      </c>
      <c r="E668" s="32">
        <f>D668*('Itens de Contrato'!F668 + 'Itens de Contrato'!G668)</f>
        <v>399.60557689394028</v>
      </c>
      <c r="F668" s="55">
        <f>'Itens de Contrato'!E668</f>
        <v>13</v>
      </c>
      <c r="G668" s="34"/>
      <c r="H668" s="50">
        <f t="shared" si="10"/>
        <v>0</v>
      </c>
      <c r="I668" s="45">
        <f>G668*('Itens de Contrato'!F668+'Itens de Contrato'!G668)</f>
        <v>0</v>
      </c>
    </row>
    <row r="669" spans="1:9" ht="26.4" customHeight="1" x14ac:dyDescent="0.25">
      <c r="A669" s="40" t="str">
        <f>'Itens de Contrato'!A669</f>
        <v>Istalações Incêndio - Tubulações (Prumadas /Distribuição) - FG</v>
      </c>
      <c r="B669" s="22" t="str">
        <f>'Itens de Contrato'!B669</f>
        <v>6.1.92</v>
      </c>
      <c r="C669" s="70" t="str">
        <f>VLOOKUP(B669,'Itens de Contrato'!B$6:J$873,2,0)</f>
        <v>FUNDO ANTIOXIDO ZARCAO</v>
      </c>
      <c r="D669" s="30">
        <f>'Itens de Contrato'!E669</f>
        <v>3</v>
      </c>
      <c r="E669" s="32">
        <f>D669*('Itens de Contrato'!F669 + 'Itens de Contrato'!G669)</f>
        <v>1592.8334183884328</v>
      </c>
      <c r="F669" s="55">
        <f>'Itens de Contrato'!E669</f>
        <v>3</v>
      </c>
      <c r="G669" s="34"/>
      <c r="H669" s="50">
        <f t="shared" si="10"/>
        <v>0</v>
      </c>
      <c r="I669" s="45">
        <f>G669*('Itens de Contrato'!F669+'Itens de Contrato'!G669)</f>
        <v>0</v>
      </c>
    </row>
    <row r="670" spans="1:9" ht="26.4" customHeight="1" x14ac:dyDescent="0.25">
      <c r="A670" s="40" t="str">
        <f>'Itens de Contrato'!A670</f>
        <v>Istalações Incêndio - Tubulações (Prumadas /Distribuição) - FG</v>
      </c>
      <c r="B670" s="22" t="str">
        <f>'Itens de Contrato'!B670</f>
        <v>6.1.93</v>
      </c>
      <c r="C670" s="70" t="str">
        <f>VLOOKUP(B670,'Itens de Contrato'!B$6:J$873,2,0)</f>
        <v>ESMALTE SINTETICO ALTO BRILHO</v>
      </c>
      <c r="D670" s="30">
        <f>'Itens de Contrato'!E670</f>
        <v>3</v>
      </c>
      <c r="E670" s="32">
        <f>D670*('Itens de Contrato'!F670 + 'Itens de Contrato'!G670)</f>
        <v>1173.6667293388455</v>
      </c>
      <c r="F670" s="55">
        <f>'Itens de Contrato'!E670</f>
        <v>3</v>
      </c>
      <c r="G670" s="34"/>
      <c r="H670" s="50">
        <f t="shared" si="10"/>
        <v>0</v>
      </c>
      <c r="I670" s="45">
        <f>G670*('Itens de Contrato'!F670+'Itens de Contrato'!G670)</f>
        <v>0</v>
      </c>
    </row>
    <row r="671" spans="1:9" ht="26.4" customHeight="1" x14ac:dyDescent="0.25">
      <c r="A671" s="40" t="str">
        <f>'Itens de Contrato'!A671</f>
        <v>Istalações Incêndio - Tubulações (Prumadas /Distribuição) - FG</v>
      </c>
      <c r="B671" s="22" t="str">
        <f>'Itens de Contrato'!B671</f>
        <v>6.1.94</v>
      </c>
      <c r="C671" s="70" t="str">
        <f>VLOOKUP(B671,'Itens de Contrato'!B$6:J$873,2,0)</f>
        <v>SOLVENTE THINER 101</v>
      </c>
      <c r="D671" s="30">
        <f>'Itens de Contrato'!E671</f>
        <v>2</v>
      </c>
      <c r="E671" s="32">
        <f>D671*('Itens de Contrato'!F671 + 'Itens de Contrato'!G671)</f>
        <v>945.64005049586979</v>
      </c>
      <c r="F671" s="55">
        <f>'Itens de Contrato'!E671</f>
        <v>2</v>
      </c>
      <c r="G671" s="34"/>
      <c r="H671" s="50">
        <f t="shared" si="10"/>
        <v>0</v>
      </c>
      <c r="I671" s="45">
        <f>G671*('Itens de Contrato'!F671+'Itens de Contrato'!G671)</f>
        <v>0</v>
      </c>
    </row>
    <row r="672" spans="1:9" ht="26.4" customHeight="1" x14ac:dyDescent="0.25">
      <c r="A672" s="40" t="str">
        <f>'Itens de Contrato'!A672</f>
        <v>Istalações Incêndio - Tubulações (Prumadas /Distribuição) - FG</v>
      </c>
      <c r="B672" s="22" t="str">
        <f>'Itens de Contrato'!B672</f>
        <v>6.1.95</v>
      </c>
      <c r="C672" s="70" t="str">
        <f>VLOOKUP(B672,'Itens de Contrato'!B$6:J$873,2,0)</f>
        <v xml:space="preserve">FITA ANTICORROSIVA, 50mm X 30m, SCOTCH RAP, FAB. 3M </v>
      </c>
      <c r="D672" s="30">
        <f>'Itens de Contrato'!E672</f>
        <v>2</v>
      </c>
      <c r="E672" s="32">
        <f>D672*('Itens de Contrato'!F672 + 'Itens de Contrato'!G672)</f>
        <v>1204.4056198691487</v>
      </c>
      <c r="F672" s="55">
        <f>'Itens de Contrato'!E672</f>
        <v>2</v>
      </c>
      <c r="G672" s="34"/>
      <c r="H672" s="50">
        <f t="shared" si="10"/>
        <v>0</v>
      </c>
      <c r="I672" s="45">
        <f>G672*('Itens de Contrato'!F672+'Itens de Contrato'!G672)</f>
        <v>0</v>
      </c>
    </row>
    <row r="673" spans="1:9" ht="26.4" customHeight="1" x14ac:dyDescent="0.25">
      <c r="A673" s="40" t="str">
        <f>'Itens de Contrato'!A673</f>
        <v>Istalações Incêndio - Tubulações (Prumadas /Distribuição) - FG</v>
      </c>
      <c r="B673" s="22" t="str">
        <f>'Itens de Contrato'!B673</f>
        <v>6.1.96</v>
      </c>
      <c r="C673" s="70" t="str">
        <f>VLOOKUP(B673,'Itens de Contrato'!B$6:J$873,2,0)</f>
        <v>ABRAÇADEIRA AÇO GALVANIZADO, TIPO "ECONÔMICA" Ф 3/4", Ref. MAX.AA.ECO, FAB. MAXTIL,CARMEHIL</v>
      </c>
      <c r="D673" s="30">
        <f>'Itens de Contrato'!E673</f>
        <v>48</v>
      </c>
      <c r="E673" s="32">
        <f>D673*('Itens de Contrato'!F673 + 'Itens de Contrato'!G673)</f>
        <v>201.20001074380204</v>
      </c>
      <c r="F673" s="55">
        <f>'Itens de Contrato'!E673</f>
        <v>48</v>
      </c>
      <c r="G673" s="34"/>
      <c r="H673" s="50">
        <f t="shared" si="10"/>
        <v>0</v>
      </c>
      <c r="I673" s="45">
        <f>G673*('Itens de Contrato'!F673+'Itens de Contrato'!G673)</f>
        <v>0</v>
      </c>
    </row>
    <row r="674" spans="1:9" ht="26.4" customHeight="1" x14ac:dyDescent="0.25">
      <c r="A674" s="40" t="str">
        <f>'Itens de Contrato'!A674</f>
        <v>Istalações Incêndio - Tubulações (Prumadas /Distribuição) - FG</v>
      </c>
      <c r="B674" s="22" t="str">
        <f>'Itens de Contrato'!B674</f>
        <v>6.1.97</v>
      </c>
      <c r="C674" s="70" t="str">
        <f>VLOOKUP(B674,'Itens de Contrato'!B$6:J$873,2,0)</f>
        <v>ABRAÇADEIRA AÇO GALVANIZADO, TIPO "ECONÔMICA" Ф 1", Ref. MAX.AA.ECO, FAB. MAXTIL,CARMEHIL</v>
      </c>
      <c r="D674" s="30">
        <f>'Itens de Contrato'!E674</f>
        <v>162</v>
      </c>
      <c r="E674" s="32">
        <f>D674*('Itens de Contrato'!F674 + 'Itens de Contrato'!G674)</f>
        <v>778.64404157851402</v>
      </c>
      <c r="F674" s="55">
        <f>'Itens de Contrato'!E674</f>
        <v>162</v>
      </c>
      <c r="G674" s="34"/>
      <c r="H674" s="50">
        <f t="shared" si="10"/>
        <v>0</v>
      </c>
      <c r="I674" s="45">
        <f>G674*('Itens de Contrato'!F674+'Itens de Contrato'!G674)</f>
        <v>0</v>
      </c>
    </row>
    <row r="675" spans="1:9" ht="26.4" customHeight="1" x14ac:dyDescent="0.25">
      <c r="A675" s="40" t="str">
        <f>'Itens de Contrato'!A675</f>
        <v>Istalações Incêndio - Tubulações (Prumadas /Distribuição) - FG</v>
      </c>
      <c r="B675" s="22" t="str">
        <f>'Itens de Contrato'!B675</f>
        <v>6.1.98</v>
      </c>
      <c r="C675" s="70" t="str">
        <f>VLOOKUP(B675,'Itens de Contrato'!B$6:J$873,2,0)</f>
        <v>ABRAÇADEIRA AÇO GALVANIZADO, TIPO "ECONÔMICA" Ф 1.1/4", Ref. MAX.AA.ECO, FAB. MAXTIL,CARMEHIL</v>
      </c>
      <c r="D675" s="30">
        <f>'Itens de Contrato'!E675</f>
        <v>79</v>
      </c>
      <c r="E675" s="32">
        <f>D675*('Itens de Contrato'!F675 + 'Itens de Contrato'!G675)</f>
        <v>540.86475110365132</v>
      </c>
      <c r="F675" s="55">
        <f>'Itens de Contrato'!E675</f>
        <v>79</v>
      </c>
      <c r="G675" s="34"/>
      <c r="H675" s="50">
        <f t="shared" si="10"/>
        <v>0</v>
      </c>
      <c r="I675" s="45">
        <f>G675*('Itens de Contrato'!F675+'Itens de Contrato'!G675)</f>
        <v>0</v>
      </c>
    </row>
    <row r="676" spans="1:9" ht="26.4" customHeight="1" x14ac:dyDescent="0.25">
      <c r="A676" s="40" t="str">
        <f>'Itens de Contrato'!A676</f>
        <v>Istalações Incêndio - Tubulações (Prumadas /Distribuição) - FG</v>
      </c>
      <c r="B676" s="22" t="str">
        <f>'Itens de Contrato'!B676</f>
        <v>6.1.99</v>
      </c>
      <c r="C676" s="70" t="str">
        <f>VLOOKUP(B676,'Itens de Contrato'!B$6:J$873,2,0)</f>
        <v>ABRAÇADEIRA AÇO GALVANIZADO, TIPO "ECONÔMICA" Ф 1.1/2", Ref. MAX.AA.ECO, FAB. MAXTIL,CARMEHIL</v>
      </c>
      <c r="D676" s="30">
        <f>'Itens de Contrato'!E676</f>
        <v>18</v>
      </c>
      <c r="E676" s="32">
        <f>D676*('Itens de Contrato'!F676 + 'Itens de Contrato'!G676)</f>
        <v>158.44500846074413</v>
      </c>
      <c r="F676" s="55">
        <f>'Itens de Contrato'!E676</f>
        <v>18</v>
      </c>
      <c r="G676" s="34"/>
      <c r="H676" s="50">
        <f t="shared" si="10"/>
        <v>0</v>
      </c>
      <c r="I676" s="45">
        <f>G676*('Itens de Contrato'!F676+'Itens de Contrato'!G676)</f>
        <v>0</v>
      </c>
    </row>
    <row r="677" spans="1:9" ht="26.4" customHeight="1" x14ac:dyDescent="0.25">
      <c r="A677" s="40" t="str">
        <f>'Itens de Contrato'!A677</f>
        <v>Istalações Incêndio - Tubulações (Prumadas /Distribuição) - FG</v>
      </c>
      <c r="B677" s="22" t="str">
        <f>'Itens de Contrato'!B677</f>
        <v>6.1.100</v>
      </c>
      <c r="C677" s="70" t="str">
        <f>VLOOKUP(B677,'Itens de Contrato'!B$6:J$873,2,0)</f>
        <v>ABRAÇADEIRA AÇO GALVANIZADO, TIPO "ECONÔMICA" Ф 2", Ref. MAX.AA.ECO, FAB. MAXTIL,CARMEHIL</v>
      </c>
      <c r="D677" s="30">
        <f>'Itens de Contrato'!E677</f>
        <v>15</v>
      </c>
      <c r="E677" s="32">
        <f>D677*('Itens de Contrato'!F677 + 'Itens de Contrato'!G677)</f>
        <v>169.76250906508298</v>
      </c>
      <c r="F677" s="55">
        <f>'Itens de Contrato'!E677</f>
        <v>15</v>
      </c>
      <c r="G677" s="34"/>
      <c r="H677" s="50">
        <f t="shared" si="10"/>
        <v>0</v>
      </c>
      <c r="I677" s="45">
        <f>G677*('Itens de Contrato'!F677+'Itens de Contrato'!G677)</f>
        <v>0</v>
      </c>
    </row>
    <row r="678" spans="1:9" ht="26.4" customHeight="1" x14ac:dyDescent="0.25">
      <c r="A678" s="40" t="str">
        <f>'Itens de Contrato'!A678</f>
        <v>Istalações Incêndio - Tubulações (Prumadas /Distribuição) - FG</v>
      </c>
      <c r="B678" s="22" t="str">
        <f>'Itens de Contrato'!B678</f>
        <v>6.1.101</v>
      </c>
      <c r="C678" s="70" t="str">
        <f>VLOOKUP(B678,'Itens de Contrato'!B$6:J$873,2,0)</f>
        <v>ABRAÇADEIRA AÇO GALVANIZADO, TIPO "ECONÔMICA" Ф 2.1/2", Ref. MAX.AA.ECO, FAB. MAXTIL,CARMEHIL</v>
      </c>
      <c r="D678" s="30">
        <f>'Itens de Contrato'!E678</f>
        <v>64</v>
      </c>
      <c r="E678" s="32">
        <f>D678*('Itens de Contrato'!F678 + 'Itens de Contrato'!G678)</f>
        <v>938.93338347107635</v>
      </c>
      <c r="F678" s="55">
        <f>'Itens de Contrato'!E678</f>
        <v>64</v>
      </c>
      <c r="G678" s="34"/>
      <c r="H678" s="50">
        <f t="shared" si="10"/>
        <v>0</v>
      </c>
      <c r="I678" s="45">
        <f>G678*('Itens de Contrato'!F678+'Itens de Contrato'!G678)</f>
        <v>0</v>
      </c>
    </row>
    <row r="679" spans="1:9" ht="26.4" customHeight="1" x14ac:dyDescent="0.25">
      <c r="A679" s="40" t="str">
        <f>'Itens de Contrato'!A679</f>
        <v>Istalações Incêndio - Tubulações (Prumadas /Distribuição) - FG</v>
      </c>
      <c r="B679" s="22" t="str">
        <f>'Itens de Contrato'!B679</f>
        <v>6.1.102</v>
      </c>
      <c r="C679" s="70" t="str">
        <f>VLOOKUP(B679,'Itens de Contrato'!B$6:J$873,2,0)</f>
        <v>ABRAÇADEIRA AÇO GALVANIZADO, TIPO "ECONÔMICA" Ф 3", Ref. MAX.AA.ECO, FAB. MAXTIL,CARMEHIL</v>
      </c>
      <c r="D679" s="30">
        <f>'Itens de Contrato'!E679</f>
        <v>6</v>
      </c>
      <c r="E679" s="32">
        <f>D679*('Itens de Contrato'!F679 + 'Itens de Contrato'!G679)</f>
        <v>114.01333942148783</v>
      </c>
      <c r="F679" s="55">
        <f>'Itens de Contrato'!E679</f>
        <v>6</v>
      </c>
      <c r="G679" s="34"/>
      <c r="H679" s="50">
        <f t="shared" si="10"/>
        <v>0</v>
      </c>
      <c r="I679" s="45">
        <f>G679*('Itens de Contrato'!F679+'Itens de Contrato'!G679)</f>
        <v>0</v>
      </c>
    </row>
    <row r="680" spans="1:9" ht="26.4" customHeight="1" x14ac:dyDescent="0.25">
      <c r="A680" s="40" t="str">
        <f>'Itens de Contrato'!A680</f>
        <v>Istalações Incêndio - Tubulações (Prumadas /Distribuição) - FG</v>
      </c>
      <c r="B680" s="22" t="str">
        <f>'Itens de Contrato'!B680</f>
        <v>6.1.103</v>
      </c>
      <c r="C680" s="70" t="str">
        <f>VLOOKUP(B680,'Itens de Contrato'!B$6:J$873,2,0)</f>
        <v>ABRAÇADEIRA AÇO GALVANIZADO, TIPO "ECONÔMICA" Ф 4", Ref. MAX.AA.ECO, FAB. MAXTIL,CARMEHIL</v>
      </c>
      <c r="D680" s="30">
        <f>'Itens de Contrato'!E680</f>
        <v>44</v>
      </c>
      <c r="E680" s="32">
        <f>D680*('Itens de Contrato'!F680 + 'Itens de Contrato'!G680)</f>
        <v>1088.1567247727291</v>
      </c>
      <c r="F680" s="55">
        <f>'Itens de Contrato'!E680</f>
        <v>44</v>
      </c>
      <c r="G680" s="34"/>
      <c r="H680" s="50">
        <f t="shared" si="10"/>
        <v>0</v>
      </c>
      <c r="I680" s="45">
        <f>G680*('Itens de Contrato'!F680+'Itens de Contrato'!G680)</f>
        <v>0</v>
      </c>
    </row>
    <row r="681" spans="1:9" ht="26.4" customHeight="1" x14ac:dyDescent="0.25">
      <c r="A681" s="40" t="str">
        <f>'Itens de Contrato'!A681</f>
        <v>Istalações Incêndio - Tubulações (Prumadas /Distribuição) - FG</v>
      </c>
      <c r="B681" s="22" t="str">
        <f>'Itens de Contrato'!B681</f>
        <v>6.1.104</v>
      </c>
      <c r="C681" s="70" t="str">
        <f>VLOOKUP(B681,'Itens de Contrato'!B$6:J$873,2,0)</f>
        <v>SUPORTE EM "L" COM 02 FUROS, PRÉ-MOLDADO NA OBRA</v>
      </c>
      <c r="D681" s="30">
        <f>'Itens de Contrato'!E681</f>
        <v>436</v>
      </c>
      <c r="E681" s="32">
        <f>D681*('Itens de Contrato'!F681 + 'Itens de Contrato'!G681)</f>
        <v>7614.8615177341753</v>
      </c>
      <c r="F681" s="55">
        <f>'Itens de Contrato'!E681</f>
        <v>436</v>
      </c>
      <c r="G681" s="34"/>
      <c r="H681" s="50">
        <f t="shared" si="10"/>
        <v>0</v>
      </c>
      <c r="I681" s="45">
        <f>G681*('Itens de Contrato'!F681+'Itens de Contrato'!G681)</f>
        <v>0</v>
      </c>
    </row>
    <row r="682" spans="1:9" ht="26.4" customHeight="1" x14ac:dyDescent="0.25">
      <c r="A682" s="40" t="str">
        <f>'Itens de Contrato'!A682</f>
        <v>Istalações Incêndio - Tubulações (Prumadas /Distribuição) - FG</v>
      </c>
      <c r="B682" s="22" t="str">
        <f>'Itens de Contrato'!B682</f>
        <v>6.1.105</v>
      </c>
      <c r="C682" s="70" t="str">
        <f>VLOOKUP(B682,'Itens de Contrato'!B$6:J$873,2,0)</f>
        <v>PARAFUSO FENDA, ROSCA SOBERBA C/BUCHA DE NYLON Ref. S8 x 40mm, FAB. MAXTIL,CARMEHIL</v>
      </c>
      <c r="D682" s="30">
        <f>'Itens de Contrato'!E682</f>
        <v>436</v>
      </c>
      <c r="E682" s="32">
        <f>D682*('Itens de Contrato'!F682 + 'Itens de Contrato'!G682)</f>
        <v>1059.9887232685971</v>
      </c>
      <c r="F682" s="55">
        <f>'Itens de Contrato'!E682</f>
        <v>436</v>
      </c>
      <c r="G682" s="34"/>
      <c r="H682" s="50">
        <f t="shared" si="10"/>
        <v>0</v>
      </c>
      <c r="I682" s="45">
        <f>G682*('Itens de Contrato'!F682+'Itens de Contrato'!G682)</f>
        <v>0</v>
      </c>
    </row>
    <row r="683" spans="1:9" ht="26.4" customHeight="1" x14ac:dyDescent="0.25">
      <c r="A683" s="40" t="str">
        <f>'Itens de Contrato'!A683</f>
        <v>Istalações Incêndio - Tubulações (Prumadas /Distribuição) - FG</v>
      </c>
      <c r="B683" s="22" t="str">
        <f>'Itens de Contrato'!B683</f>
        <v>6.1.106</v>
      </c>
      <c r="C683" s="70" t="str">
        <f>VLOOKUP(B683,'Itens de Contrato'!B$6:J$873,2,0)</f>
        <v>PORCA SEXTAVADA Ref.AF.PS E ARRUELA LISA Ref.AF.AL Ф 1/4", FAB. MAXTIL,CARMEHIL</v>
      </c>
      <c r="D683" s="30">
        <f>'Itens de Contrato'!E683</f>
        <v>1744</v>
      </c>
      <c r="E683" s="32">
        <f>D683*('Itens de Contrato'!F683 + 'Itens de Contrato'!G683)</f>
        <v>682.29159198898219</v>
      </c>
      <c r="F683" s="55">
        <f>'Itens de Contrato'!E683</f>
        <v>1744</v>
      </c>
      <c r="G683" s="34"/>
      <c r="H683" s="50">
        <f t="shared" si="10"/>
        <v>0</v>
      </c>
      <c r="I683" s="45">
        <f>G683*('Itens de Contrato'!F683+'Itens de Contrato'!G683)</f>
        <v>0</v>
      </c>
    </row>
    <row r="684" spans="1:9" ht="26.4" customHeight="1" x14ac:dyDescent="0.25">
      <c r="A684" s="40" t="str">
        <f>'Itens de Contrato'!A684</f>
        <v>Istalações Incêndio - Tubulações (Prumadas /Distribuição) - FG</v>
      </c>
      <c r="B684" s="22" t="str">
        <f>'Itens de Contrato'!B684</f>
        <v>6.1.107</v>
      </c>
      <c r="C684" s="70" t="str">
        <f>VLOOKUP(B684,'Itens de Contrato'!B$6:J$873,2,0)</f>
        <v>VERGALHÃO (TIRANTE) AÇO GALVANIZADO, ROSCA TOTAL Ф 1/4", Ref. MAX.AF.BR.1/4, FAB. MAXTIL,CARMEHIL</v>
      </c>
      <c r="D684" s="30">
        <f>'Itens de Contrato'!E684</f>
        <v>123</v>
      </c>
      <c r="E684" s="32">
        <f>D684*('Itens de Contrato'!F684 + 'Itens de Contrato'!G684)</f>
        <v>1171.3864625504157</v>
      </c>
      <c r="F684" s="55">
        <f>'Itens de Contrato'!E684</f>
        <v>123</v>
      </c>
      <c r="G684" s="34"/>
      <c r="H684" s="50">
        <f t="shared" si="10"/>
        <v>0</v>
      </c>
      <c r="I684" s="45">
        <f>G684*('Itens de Contrato'!F684+'Itens de Contrato'!G684)</f>
        <v>0</v>
      </c>
    </row>
    <row r="685" spans="1:9" ht="26.4" customHeight="1" x14ac:dyDescent="0.25">
      <c r="A685" s="40" t="str">
        <f>'Itens de Contrato'!A685</f>
        <v>Istalações Incêndio - Tubulações (Prumadas /Distribuição) - FG</v>
      </c>
      <c r="B685" s="22" t="str">
        <f>'Itens de Contrato'!B685</f>
        <v>6.1.108</v>
      </c>
      <c r="C685" s="70" t="str">
        <f>VLOOKUP(B685,'Itens de Contrato'!B$6:J$873,2,0)</f>
        <v xml:space="preserve">PERFILADO EM CHAPA DE AÇO PERFURADO, CH#16 MSG, Ref.: MAX.PPR-GE, NBR-10476, DIM.38x38mm, FAB. MAXTIL,CARMEHIL     </v>
      </c>
      <c r="D685" s="30">
        <f>'Itens de Contrato'!E685</f>
        <v>21</v>
      </c>
      <c r="E685" s="32">
        <f>D685*('Itens de Contrato'!F685 + 'Itens de Contrato'!G685)</f>
        <v>1314.5067368595064</v>
      </c>
      <c r="F685" s="55">
        <f>'Itens de Contrato'!E685</f>
        <v>21</v>
      </c>
      <c r="G685" s="34"/>
      <c r="H685" s="50">
        <f t="shared" si="10"/>
        <v>0</v>
      </c>
      <c r="I685" s="45">
        <f>G685*('Itens de Contrato'!F685+'Itens de Contrato'!G685)</f>
        <v>0</v>
      </c>
    </row>
    <row r="686" spans="1:9" ht="26.4" customHeight="1" x14ac:dyDescent="0.25">
      <c r="A686" s="40" t="str">
        <f>'Itens de Contrato'!A686</f>
        <v>Istalações Incêndio - Tubulações (Prumadas /Distribuição) - FG</v>
      </c>
      <c r="B686" s="22" t="str">
        <f>'Itens de Contrato'!B686</f>
        <v>6.1.109</v>
      </c>
      <c r="C686" s="70" t="str">
        <f>VLOOKUP(B686,'Itens de Contrato'!B$6:J$873,2,0)</f>
        <v>CHUMBADOR ROSCA INTERNA Ф1/4" x 31mm, Ref. MAX.ARS14, FAB. MAXTIL,CARMEHIL</v>
      </c>
      <c r="D686" s="30">
        <f>'Itens de Contrato'!E686</f>
        <v>96</v>
      </c>
      <c r="E686" s="32">
        <f>D686*('Itens de Contrato'!F686 + 'Itens de Contrato'!G686)</f>
        <v>684.08003652892694</v>
      </c>
      <c r="F686" s="55">
        <f>'Itens de Contrato'!E686</f>
        <v>96</v>
      </c>
      <c r="G686" s="34"/>
      <c r="H686" s="50">
        <f t="shared" si="10"/>
        <v>0</v>
      </c>
      <c r="I686" s="45">
        <f>G686*('Itens de Contrato'!F686+'Itens de Contrato'!G686)</f>
        <v>0</v>
      </c>
    </row>
    <row r="687" spans="1:9" ht="26.4" customHeight="1" x14ac:dyDescent="0.25">
      <c r="A687" s="40" t="str">
        <f>'Itens de Contrato'!A687</f>
        <v>Istalações Incêndio - Tubulações (Prumadas /Distribuição) - FG</v>
      </c>
      <c r="B687" s="22" t="str">
        <f>'Itens de Contrato'!B687</f>
        <v>6.1.110</v>
      </c>
      <c r="C687" s="70" t="str">
        <f>VLOOKUP(B687,'Itens de Contrato'!B$6:J$873,2,0)</f>
        <v>ABRAÇADEIRA AÇO GALVANIZADO, TIPO "FIXADOR PERFIL" C/CUNHA Ф 4", Ref. MAX.AA.TPC, FAB. MAXTIL,CARMEHIL</v>
      </c>
      <c r="D687" s="30">
        <f>'Itens de Contrato'!E687</f>
        <v>32</v>
      </c>
      <c r="E687" s="32">
        <f>D687*('Itens de Contrato'!F687 + 'Itens de Contrato'!G687)</f>
        <v>791.38670892562118</v>
      </c>
      <c r="F687" s="55">
        <f>'Itens de Contrato'!E687</f>
        <v>32</v>
      </c>
      <c r="G687" s="34"/>
      <c r="H687" s="50">
        <f t="shared" si="10"/>
        <v>0</v>
      </c>
      <c r="I687" s="45">
        <f>G687*('Itens de Contrato'!F687+'Itens de Contrato'!G687)</f>
        <v>0</v>
      </c>
    </row>
    <row r="688" spans="1:9" ht="26.4" customHeight="1" x14ac:dyDescent="0.25">
      <c r="A688" s="40" t="str">
        <f>'Itens de Contrato'!A688</f>
        <v>Istalações Incêndio - Tubulações (Distribuição) - CPVC</v>
      </c>
      <c r="B688" s="22" t="str">
        <f>'Itens de Contrato'!B688</f>
        <v>6.2.1</v>
      </c>
      <c r="C688" s="70" t="str">
        <f>VLOOKUP(B688,'Itens de Contrato'!B$6:J$873,2,0)</f>
        <v xml:space="preserve">TUBO EM CPVC ULTRATEMP FIRE, NBR-15647/08, Ф 3/4" x 3,0m, FAB. TIGRE, AMANCO </v>
      </c>
      <c r="D688" s="30">
        <f>'Itens de Contrato'!E688</f>
        <v>32</v>
      </c>
      <c r="E688" s="32">
        <f>D688*('Itens de Contrato'!F688 + 'Itens de Contrato'!G688)</f>
        <v>11155.422817906358</v>
      </c>
      <c r="F688" s="55">
        <f>'Itens de Contrato'!E688</f>
        <v>32</v>
      </c>
      <c r="G688" s="34"/>
      <c r="H688" s="50">
        <f t="shared" si="10"/>
        <v>0</v>
      </c>
      <c r="I688" s="45">
        <f>G688*('Itens de Contrato'!F688+'Itens de Contrato'!G688)</f>
        <v>0</v>
      </c>
    </row>
    <row r="689" spans="1:9" ht="26.4" customHeight="1" x14ac:dyDescent="0.25">
      <c r="A689" s="40" t="str">
        <f>'Itens de Contrato'!A689</f>
        <v>Istalações Incêndio - Tubulações (Distribuição) - CPVC</v>
      </c>
      <c r="B689" s="22" t="str">
        <f>'Itens de Contrato'!B689</f>
        <v>6.2.2</v>
      </c>
      <c r="C689" s="70" t="str">
        <f>VLOOKUP(B689,'Itens de Contrato'!B$6:J$873,2,0)</f>
        <v xml:space="preserve">TUBO EM CPVC ULTRATEMP FIRE, NBR-15647/08, Ф 1" x 3,0m, FAB. TIGRE, AMANCO </v>
      </c>
      <c r="D689" s="30">
        <f>'Itens de Contrato'!E689</f>
        <v>7</v>
      </c>
      <c r="E689" s="32">
        <f>D689*('Itens de Contrato'!F689 + 'Itens de Contrato'!G689)</f>
        <v>2863.5512084652264</v>
      </c>
      <c r="F689" s="55">
        <f>'Itens de Contrato'!E689</f>
        <v>7</v>
      </c>
      <c r="G689" s="34"/>
      <c r="H689" s="50">
        <f t="shared" si="10"/>
        <v>0</v>
      </c>
      <c r="I689" s="45">
        <f>G689*('Itens de Contrato'!F689+'Itens de Contrato'!G689)</f>
        <v>0</v>
      </c>
    </row>
    <row r="690" spans="1:9" ht="26.4" customHeight="1" x14ac:dyDescent="0.25">
      <c r="A690" s="40" t="str">
        <f>'Itens de Contrato'!A690</f>
        <v>Istalações Incêndio - Tubulações (Distribuição) - CPVC</v>
      </c>
      <c r="B690" s="22" t="str">
        <f>'Itens de Contrato'!B690</f>
        <v>6.2.3</v>
      </c>
      <c r="C690" s="70" t="str">
        <f>VLOOKUP(B690,'Itens de Contrato'!B$6:J$873,2,0)</f>
        <v xml:space="preserve">TUBO EM CPVC ULTRATEMP FIRE, NBR-15647/08, Ф 1.1/4" x 3,0m, FAB. TIGRE, AMANCO </v>
      </c>
      <c r="D690" s="30">
        <f>'Itens de Contrato'!E690</f>
        <v>3</v>
      </c>
      <c r="E690" s="32">
        <f>D690*('Itens de Contrato'!F690 + 'Itens de Contrato'!G690)</f>
        <v>1772.2367613016563</v>
      </c>
      <c r="F690" s="55">
        <f>'Itens de Contrato'!E690</f>
        <v>3</v>
      </c>
      <c r="G690" s="34"/>
      <c r="H690" s="50">
        <f t="shared" si="10"/>
        <v>0</v>
      </c>
      <c r="I690" s="45">
        <f>G690*('Itens de Contrato'!F690+'Itens de Contrato'!G690)</f>
        <v>0</v>
      </c>
    </row>
    <row r="691" spans="1:9" ht="26.4" customHeight="1" x14ac:dyDescent="0.25">
      <c r="A691" s="40" t="str">
        <f>'Itens de Contrato'!A691</f>
        <v>Istalações Incêndio - Tubulações (Distribuição) - CPVC</v>
      </c>
      <c r="B691" s="22" t="str">
        <f>'Itens de Contrato'!B691</f>
        <v>6.2.4</v>
      </c>
      <c r="C691" s="70" t="str">
        <f>VLOOKUP(B691,'Itens de Contrato'!B$6:J$873,2,0)</f>
        <v xml:space="preserve">TUBO EM CPVC ULTRATEMP FIRE, NBR-15647/08, Ф 2" x 3,0m, FAB. TIGRE, AMANCO </v>
      </c>
      <c r="D691" s="30">
        <f>'Itens de Contrato'!E691</f>
        <v>2</v>
      </c>
      <c r="E691" s="32">
        <f>D691*('Itens de Contrato'!F691 + 'Itens de Contrato'!G691)</f>
        <v>2045.8337894669144</v>
      </c>
      <c r="F691" s="55">
        <f>'Itens de Contrato'!E691</f>
        <v>2</v>
      </c>
      <c r="G691" s="34"/>
      <c r="H691" s="50">
        <f t="shared" si="10"/>
        <v>0</v>
      </c>
      <c r="I691" s="45">
        <f>G691*('Itens de Contrato'!F691+'Itens de Contrato'!G691)</f>
        <v>0</v>
      </c>
    </row>
    <row r="692" spans="1:9" ht="26.4" customHeight="1" x14ac:dyDescent="0.25">
      <c r="A692" s="40" t="str">
        <f>'Itens de Contrato'!A692</f>
        <v>Istalações Incêndio - Tubulações (Distribuição) - CPVC</v>
      </c>
      <c r="B692" s="22" t="str">
        <f>'Itens de Contrato'!B692</f>
        <v>6.2.5</v>
      </c>
      <c r="C692" s="70" t="str">
        <f>VLOOKUP(B692,'Itens de Contrato'!B$6:J$873,2,0)</f>
        <v xml:space="preserve">TUBO EM CPVC ULTRATEMP FIRE, NBR-15647/08, Ф 2.1/2" x 3,0m, FAB. TIGRE, AMANCO </v>
      </c>
      <c r="D692" s="30">
        <f>'Itens de Contrato'!E692</f>
        <v>11</v>
      </c>
      <c r="E692" s="32">
        <f>D692*('Itens de Contrato'!F692 + 'Itens de Contrato'!G692)</f>
        <v>13024.337190370465</v>
      </c>
      <c r="F692" s="55">
        <f>'Itens de Contrato'!E692</f>
        <v>11</v>
      </c>
      <c r="G692" s="34"/>
      <c r="H692" s="50">
        <f t="shared" si="10"/>
        <v>0</v>
      </c>
      <c r="I692" s="45">
        <f>G692*('Itens de Contrato'!F692+'Itens de Contrato'!G692)</f>
        <v>0</v>
      </c>
    </row>
    <row r="693" spans="1:9" ht="26.4" customHeight="1" x14ac:dyDescent="0.25">
      <c r="A693" s="40" t="str">
        <f>'Itens de Contrato'!A693</f>
        <v>Istalações Incêndio - Tubulações (Distribuição) - CPVC</v>
      </c>
      <c r="B693" s="22" t="str">
        <f>'Itens de Contrato'!B693</f>
        <v>6.2.6</v>
      </c>
      <c r="C693" s="70" t="str">
        <f>VLOOKUP(B693,'Itens de Contrato'!B$6:J$873,2,0)</f>
        <v xml:space="preserve">LUVA SIMPLES CPVC FIRE Ф 1", FAB. TIGRE, AMANCO </v>
      </c>
      <c r="D693" s="30">
        <f>'Itens de Contrato'!E693</f>
        <v>4</v>
      </c>
      <c r="E693" s="32">
        <f>D693*('Itens de Contrato'!F693 + 'Itens de Contrato'!G693)</f>
        <v>130.109340280992</v>
      </c>
      <c r="F693" s="55">
        <f>'Itens de Contrato'!E693</f>
        <v>4</v>
      </c>
      <c r="G693" s="34"/>
      <c r="H693" s="50">
        <f t="shared" si="10"/>
        <v>0</v>
      </c>
      <c r="I693" s="45">
        <f>G693*('Itens de Contrato'!F693+'Itens de Contrato'!G693)</f>
        <v>0</v>
      </c>
    </row>
    <row r="694" spans="1:9" ht="26.4" customHeight="1" x14ac:dyDescent="0.25">
      <c r="A694" s="40" t="str">
        <f>'Itens de Contrato'!A694</f>
        <v>Istalações Incêndio - Tubulações (Distribuição) - CPVC</v>
      </c>
      <c r="B694" s="22" t="str">
        <f>'Itens de Contrato'!B694</f>
        <v>6.2.7</v>
      </c>
      <c r="C694" s="70" t="str">
        <f>VLOOKUP(B694,'Itens de Contrato'!B$6:J$873,2,0)</f>
        <v xml:space="preserve">LUVA SIMPLES CPVC FIRE Ф 1.1/4", FAB. TIGRE, AMANCO </v>
      </c>
      <c r="D694" s="30">
        <f>'Itens de Contrato'!E694</f>
        <v>2</v>
      </c>
      <c r="E694" s="32">
        <f>D694*('Itens de Contrato'!F694 + 'Itens de Contrato'!G694)</f>
        <v>209.63923341666708</v>
      </c>
      <c r="F694" s="55">
        <f>'Itens de Contrato'!E694</f>
        <v>2</v>
      </c>
      <c r="G694" s="34"/>
      <c r="H694" s="50">
        <f t="shared" si="10"/>
        <v>0</v>
      </c>
      <c r="I694" s="45">
        <f>G694*('Itens de Contrato'!F694+'Itens de Contrato'!G694)</f>
        <v>0</v>
      </c>
    </row>
    <row r="695" spans="1:9" ht="26.4" customHeight="1" x14ac:dyDescent="0.25">
      <c r="A695" s="40" t="str">
        <f>'Itens de Contrato'!A695</f>
        <v>Istalações Incêndio - Tubulações (Distribuição) - CPVC</v>
      </c>
      <c r="B695" s="22" t="str">
        <f>'Itens de Contrato'!B695</f>
        <v>6.2.8</v>
      </c>
      <c r="C695" s="70" t="str">
        <f>VLOOKUP(B695,'Itens de Contrato'!B$6:J$873,2,0)</f>
        <v xml:space="preserve">LUVA SIMPLES CPVC FIRE Ф 2.1/2", FAB. TIGRE, AMANCO </v>
      </c>
      <c r="D695" s="30">
        <f>'Itens de Contrato'!E695</f>
        <v>8</v>
      </c>
      <c r="E695" s="32">
        <f>D695*('Itens de Contrato'!F695 + 'Itens de Contrato'!G695)</f>
        <v>3464.4406294407786</v>
      </c>
      <c r="F695" s="55">
        <f>'Itens de Contrato'!E695</f>
        <v>8</v>
      </c>
      <c r="G695" s="34"/>
      <c r="H695" s="50">
        <f t="shared" si="10"/>
        <v>0</v>
      </c>
      <c r="I695" s="45">
        <f>G695*('Itens de Contrato'!F695+'Itens de Contrato'!G695)</f>
        <v>0</v>
      </c>
    </row>
    <row r="696" spans="1:9" ht="26.4" customHeight="1" x14ac:dyDescent="0.25">
      <c r="A696" s="40" t="str">
        <f>'Itens de Contrato'!A696</f>
        <v>Istalações Incêndio - Tubulações (Distribuição) - CPVC</v>
      </c>
      <c r="B696" s="22" t="str">
        <f>'Itens de Contrato'!B696</f>
        <v>6.2.9</v>
      </c>
      <c r="C696" s="70" t="str">
        <f>VLOOKUP(B696,'Itens de Contrato'!B$6:J$873,2,0)</f>
        <v xml:space="preserve">JOELHO 90o CPVC FIRE Ф 3/4", FAB. TIGRE, AMANCO </v>
      </c>
      <c r="D696" s="30">
        <f>'Itens de Contrato'!E696</f>
        <v>63</v>
      </c>
      <c r="E696" s="32">
        <f>D696*('Itens de Contrato'!F696 + 'Itens de Contrato'!G696)</f>
        <v>2932.9931566177743</v>
      </c>
      <c r="F696" s="55">
        <f>'Itens de Contrato'!E696</f>
        <v>63</v>
      </c>
      <c r="G696" s="34"/>
      <c r="H696" s="50">
        <f t="shared" si="10"/>
        <v>0</v>
      </c>
      <c r="I696" s="45">
        <f>G696*('Itens de Contrato'!F696+'Itens de Contrato'!G696)</f>
        <v>0</v>
      </c>
    </row>
    <row r="697" spans="1:9" ht="26.4" customHeight="1" x14ac:dyDescent="0.25">
      <c r="A697" s="40" t="str">
        <f>'Itens de Contrato'!A697</f>
        <v>Istalações Incêndio - Tubulações (Distribuição) - CPVC</v>
      </c>
      <c r="B697" s="22" t="str">
        <f>'Itens de Contrato'!B697</f>
        <v>6.2.10</v>
      </c>
      <c r="C697" s="70" t="str">
        <f>VLOOKUP(B697,'Itens de Contrato'!B$6:J$873,2,0)</f>
        <v xml:space="preserve">JOELHO 90o CPVC FIRE Ф 1", FAB. TIGRE, AMANCO </v>
      </c>
      <c r="D697" s="30">
        <f>'Itens de Contrato'!E697</f>
        <v>2</v>
      </c>
      <c r="E697" s="32">
        <f>D697*('Itens de Contrato'!F697 + 'Itens de Contrato'!G697)</f>
        <v>141.877081798262</v>
      </c>
      <c r="F697" s="55">
        <f>'Itens de Contrato'!E697</f>
        <v>2</v>
      </c>
      <c r="G697" s="34"/>
      <c r="H697" s="50">
        <f t="shared" si="10"/>
        <v>0</v>
      </c>
      <c r="I697" s="45">
        <f>G697*('Itens de Contrato'!F697+'Itens de Contrato'!G697)</f>
        <v>0</v>
      </c>
    </row>
    <row r="698" spans="1:9" ht="26.4" customHeight="1" x14ac:dyDescent="0.25">
      <c r="A698" s="40" t="str">
        <f>'Itens de Contrato'!A698</f>
        <v>Istalações Incêndio - Tubulações (Distribuição) - CPVC</v>
      </c>
      <c r="B698" s="22" t="str">
        <f>'Itens de Contrato'!B698</f>
        <v>6.2.11</v>
      </c>
      <c r="C698" s="70" t="str">
        <f>VLOOKUP(B698,'Itens de Contrato'!B$6:J$873,2,0)</f>
        <v xml:space="preserve">JOELHO 90o CPVC FIRE Ф 1.1/4", FAB. TIGRE, AMANCO </v>
      </c>
      <c r="D698" s="30">
        <f>'Itens de Contrato'!E698</f>
        <v>1</v>
      </c>
      <c r="E698" s="32">
        <f>D698*('Itens de Contrato'!F698 + 'Itens de Contrato'!G698)</f>
        <v>121.4282304840994</v>
      </c>
      <c r="F698" s="55">
        <f>'Itens de Contrato'!E698</f>
        <v>1</v>
      </c>
      <c r="G698" s="34"/>
      <c r="H698" s="50">
        <f t="shared" si="10"/>
        <v>0</v>
      </c>
      <c r="I698" s="45">
        <f>G698*('Itens de Contrato'!F698+'Itens de Contrato'!G698)</f>
        <v>0</v>
      </c>
    </row>
    <row r="699" spans="1:9" ht="26.4" customHeight="1" x14ac:dyDescent="0.25">
      <c r="A699" s="40" t="str">
        <f>'Itens de Contrato'!A699</f>
        <v>Istalações Incêndio - Tubulações (Distribuição) - CPVC</v>
      </c>
      <c r="B699" s="22" t="str">
        <f>'Itens de Contrato'!B699</f>
        <v>6.2.12</v>
      </c>
      <c r="C699" s="70" t="str">
        <f>VLOOKUP(B699,'Itens de Contrato'!B$6:J$873,2,0)</f>
        <v xml:space="preserve">JOELHO 90o CPVC FIRE Ф 3", FAB. TIGRE, AMANCO </v>
      </c>
      <c r="D699" s="30">
        <f>'Itens de Contrato'!E699</f>
        <v>1</v>
      </c>
      <c r="E699" s="32">
        <f>D699*('Itens de Contrato'!F699 + 'Itens de Contrato'!G699)</f>
        <v>811.5905433378116</v>
      </c>
      <c r="F699" s="55">
        <f>'Itens de Contrato'!E699</f>
        <v>1</v>
      </c>
      <c r="G699" s="34"/>
      <c r="H699" s="50">
        <f t="shared" si="10"/>
        <v>0</v>
      </c>
      <c r="I699" s="45">
        <f>G699*('Itens de Contrato'!F699+'Itens de Contrato'!G699)</f>
        <v>0</v>
      </c>
    </row>
    <row r="700" spans="1:9" ht="26.4" customHeight="1" x14ac:dyDescent="0.25">
      <c r="A700" s="40" t="str">
        <f>'Itens de Contrato'!A700</f>
        <v>Istalações Incêndio - Tubulações (Distribuição) - CPVC</v>
      </c>
      <c r="B700" s="22" t="str">
        <f>'Itens de Contrato'!B700</f>
        <v>6.2.13</v>
      </c>
      <c r="C700" s="70" t="str">
        <f>VLOOKUP(B700,'Itens de Contrato'!B$6:J$873,2,0)</f>
        <v xml:space="preserve">CRUZETA CPVC FIRE Ф 1.1/4", FAB. TIGRE, AMANCO </v>
      </c>
      <c r="D700" s="30">
        <f>'Itens de Contrato'!E700</f>
        <v>1</v>
      </c>
      <c r="E700" s="32">
        <f>D700*('Itens de Contrato'!F700 + 'Itens de Contrato'!G700)</f>
        <v>218.49762277858167</v>
      </c>
      <c r="F700" s="55">
        <f>'Itens de Contrato'!E700</f>
        <v>1</v>
      </c>
      <c r="G700" s="34"/>
      <c r="H700" s="50">
        <f t="shared" si="10"/>
        <v>0</v>
      </c>
      <c r="I700" s="45">
        <f>G700*('Itens de Contrato'!F700+'Itens de Contrato'!G700)</f>
        <v>0</v>
      </c>
    </row>
    <row r="701" spans="1:9" ht="26.4" customHeight="1" x14ac:dyDescent="0.25">
      <c r="A701" s="40" t="str">
        <f>'Itens de Contrato'!A701</f>
        <v>Istalações Incêndio - Tubulações (Distribuição) - CPVC</v>
      </c>
      <c r="B701" s="22" t="str">
        <f>'Itens de Contrato'!B701</f>
        <v>6.2.14</v>
      </c>
      <c r="C701" s="70" t="str">
        <f>VLOOKUP(B701,'Itens de Contrato'!B$6:J$873,2,0)</f>
        <v xml:space="preserve">CRUZETA CPVC FIRE Ф 2", FAB. TIGRE, AMANCO </v>
      </c>
      <c r="D701" s="30">
        <f>'Itens de Contrato'!E701</f>
        <v>1</v>
      </c>
      <c r="E701" s="32">
        <f>D701*('Itens de Contrato'!F701 + 'Itens de Contrato'!G701)</f>
        <v>611.56822332356319</v>
      </c>
      <c r="F701" s="55">
        <f>'Itens de Contrato'!E701</f>
        <v>1</v>
      </c>
      <c r="G701" s="34"/>
      <c r="H701" s="50">
        <f t="shared" si="10"/>
        <v>0</v>
      </c>
      <c r="I701" s="45">
        <f>G701*('Itens de Contrato'!F701+'Itens de Contrato'!G701)</f>
        <v>0</v>
      </c>
    </row>
    <row r="702" spans="1:9" ht="26.4" customHeight="1" x14ac:dyDescent="0.25">
      <c r="A702" s="40" t="str">
        <f>'Itens de Contrato'!A702</f>
        <v>Istalações Incêndio - Tubulações (Distribuição) - CPVC</v>
      </c>
      <c r="B702" s="22" t="str">
        <f>'Itens de Contrato'!B702</f>
        <v>6.2.15</v>
      </c>
      <c r="C702" s="70" t="str">
        <f>VLOOKUP(B702,'Itens de Contrato'!B$6:J$873,2,0)</f>
        <v xml:space="preserve">CRUZETA CPVC FIRE Ф 2.1/2", FAB. TIGRE, AMANCO </v>
      </c>
      <c r="D702" s="30">
        <f>'Itens de Contrato'!E702</f>
        <v>4</v>
      </c>
      <c r="E702" s="32">
        <f>D702*('Itens de Contrato'!F702 + 'Itens de Contrato'!G702)</f>
        <v>5185.5757177914529</v>
      </c>
      <c r="F702" s="55">
        <f>'Itens de Contrato'!E702</f>
        <v>4</v>
      </c>
      <c r="G702" s="34"/>
      <c r="H702" s="50">
        <f t="shared" si="10"/>
        <v>0</v>
      </c>
      <c r="I702" s="45">
        <f>G702*('Itens de Contrato'!F702+'Itens de Contrato'!G702)</f>
        <v>0</v>
      </c>
    </row>
    <row r="703" spans="1:9" ht="26.4" customHeight="1" x14ac:dyDescent="0.25">
      <c r="A703" s="40" t="str">
        <f>'Itens de Contrato'!A703</f>
        <v>Istalações Incêndio - Tubulações (Distribuição) - CPVC</v>
      </c>
      <c r="B703" s="22" t="str">
        <f>'Itens de Contrato'!B703</f>
        <v>6.2.16</v>
      </c>
      <c r="C703" s="70" t="str">
        <f>VLOOKUP(B703,'Itens de Contrato'!B$6:J$873,2,0)</f>
        <v xml:space="preserve">CRUZETA CPVC FIRE Ф 3", FAB. TIGRE, AMANCO </v>
      </c>
      <c r="D703" s="30">
        <f>'Itens de Contrato'!E703</f>
        <v>1</v>
      </c>
      <c r="E703" s="32">
        <f>D703*('Itens de Contrato'!F703 + 'Itens de Contrato'!G703)</f>
        <v>2190.9784712174392</v>
      </c>
      <c r="F703" s="55">
        <f>'Itens de Contrato'!E703</f>
        <v>1</v>
      </c>
      <c r="G703" s="34"/>
      <c r="H703" s="50">
        <f t="shared" si="10"/>
        <v>0</v>
      </c>
      <c r="I703" s="45">
        <f>G703*('Itens de Contrato'!F703+'Itens de Contrato'!G703)</f>
        <v>0</v>
      </c>
    </row>
    <row r="704" spans="1:9" ht="26.4" customHeight="1" x14ac:dyDescent="0.25">
      <c r="A704" s="40" t="str">
        <f>'Itens de Contrato'!A704</f>
        <v>Istalações Incêndio - Tubulações (Distribuição) - CPVC</v>
      </c>
      <c r="B704" s="22" t="str">
        <f>'Itens de Contrato'!B704</f>
        <v>6.2.17</v>
      </c>
      <c r="C704" s="70" t="str">
        <f>VLOOKUP(B704,'Itens de Contrato'!B$6:J$873,2,0)</f>
        <v xml:space="preserve">TE 90o CPVC FIRE Ф 2.1/2", FAB. TIGRE, AMANCO </v>
      </c>
      <c r="D704" s="30">
        <f>'Itens de Contrato'!E704</f>
        <v>3</v>
      </c>
      <c r="E704" s="32">
        <f>D704*('Itens de Contrato'!F704 + 'Itens de Contrato'!G704)</f>
        <v>1619.0430731213257</v>
      </c>
      <c r="F704" s="55">
        <f>'Itens de Contrato'!E704</f>
        <v>3</v>
      </c>
      <c r="G704" s="34"/>
      <c r="H704" s="50">
        <f t="shared" si="10"/>
        <v>0</v>
      </c>
      <c r="I704" s="45">
        <f>G704*('Itens de Contrato'!F704+'Itens de Contrato'!G704)</f>
        <v>0</v>
      </c>
    </row>
    <row r="705" spans="1:9" ht="26.4" customHeight="1" x14ac:dyDescent="0.25">
      <c r="A705" s="40" t="str">
        <f>'Itens de Contrato'!A705</f>
        <v>Istalações Incêndio - Tubulações (Distribuição) - CPVC</v>
      </c>
      <c r="B705" s="22" t="str">
        <f>'Itens de Contrato'!B705</f>
        <v>6.2.18</v>
      </c>
      <c r="C705" s="70" t="str">
        <f>VLOOKUP(B705,'Itens de Contrato'!B$6:J$873,2,0)</f>
        <v xml:space="preserve">TE 90o CPVC FIRE Ф 3", FAB. TIGRE, AMANCO </v>
      </c>
      <c r="D705" s="30">
        <f>'Itens de Contrato'!E705</f>
        <v>1</v>
      </c>
      <c r="E705" s="32">
        <f>D705*('Itens de Contrato'!F705 + 'Itens de Contrato'!G705)</f>
        <v>741.00734401321074</v>
      </c>
      <c r="F705" s="55">
        <f>'Itens de Contrato'!E705</f>
        <v>1</v>
      </c>
      <c r="G705" s="34"/>
      <c r="H705" s="50">
        <f t="shared" si="10"/>
        <v>0</v>
      </c>
      <c r="I705" s="45">
        <f>G705*('Itens de Contrato'!F705+'Itens de Contrato'!G705)</f>
        <v>0</v>
      </c>
    </row>
    <row r="706" spans="1:9" ht="26.4" customHeight="1" x14ac:dyDescent="0.25">
      <c r="A706" s="40" t="str">
        <f>'Itens de Contrato'!A706</f>
        <v>Istalações Incêndio - Tubulações (Distribuição) - CPVC</v>
      </c>
      <c r="B706" s="22" t="str">
        <f>'Itens de Contrato'!B706</f>
        <v>6.2.19</v>
      </c>
      <c r="C706" s="70" t="str">
        <f>VLOOKUP(B706,'Itens de Contrato'!B$6:J$873,2,0)</f>
        <v xml:space="preserve">TE 90o CPVC FIRE REDUÇÃO Ф 1" x 3/4", FAB. TIGRE, AMANCO </v>
      </c>
      <c r="D706" s="30">
        <f>'Itens de Contrato'!E706</f>
        <v>7</v>
      </c>
      <c r="E706" s="32">
        <f>D706*('Itens de Contrato'!F706 + 'Itens de Contrato'!G706)</f>
        <v>590.94119822210871</v>
      </c>
      <c r="F706" s="55">
        <f>'Itens de Contrato'!E706</f>
        <v>7</v>
      </c>
      <c r="G706" s="34"/>
      <c r="H706" s="50">
        <f t="shared" si="10"/>
        <v>0</v>
      </c>
      <c r="I706" s="45">
        <f>G706*('Itens de Contrato'!F706+'Itens de Contrato'!G706)</f>
        <v>0</v>
      </c>
    </row>
    <row r="707" spans="1:9" ht="26.4" customHeight="1" x14ac:dyDescent="0.25">
      <c r="A707" s="40" t="str">
        <f>'Itens de Contrato'!A707</f>
        <v>Istalações Incêndio - Tubulações (Distribuição) - CPVC</v>
      </c>
      <c r="B707" s="22" t="str">
        <f>'Itens de Contrato'!B707</f>
        <v>6.2.20</v>
      </c>
      <c r="C707" s="70" t="str">
        <f>VLOOKUP(B707,'Itens de Contrato'!B$6:J$873,2,0)</f>
        <v xml:space="preserve">TE 90o CPVC FIRE REDUÇÃO Ф 1.1/4" x 1", FAB. TIGRE, AMANCO </v>
      </c>
      <c r="D707" s="30">
        <f>'Itens de Contrato'!E707</f>
        <v>1</v>
      </c>
      <c r="E707" s="32">
        <f>D707*('Itens de Contrato'!F707 + 'Itens de Contrato'!G707)</f>
        <v>122.00545095936661</v>
      </c>
      <c r="F707" s="55">
        <f>'Itens de Contrato'!E707</f>
        <v>1</v>
      </c>
      <c r="G707" s="34"/>
      <c r="H707" s="50">
        <f t="shared" si="10"/>
        <v>0</v>
      </c>
      <c r="I707" s="45">
        <f>G707*('Itens de Contrato'!F707+'Itens de Contrato'!G707)</f>
        <v>0</v>
      </c>
    </row>
    <row r="708" spans="1:9" ht="26.4" customHeight="1" x14ac:dyDescent="0.25">
      <c r="A708" s="40" t="str">
        <f>'Itens de Contrato'!A708</f>
        <v>Istalações Incêndio - Tubulações (Distribuição) - CPVC</v>
      </c>
      <c r="B708" s="22" t="str">
        <f>'Itens de Contrato'!B708</f>
        <v>6.2.21</v>
      </c>
      <c r="C708" s="70" t="str">
        <f>VLOOKUP(B708,'Itens de Contrato'!B$6:J$873,2,0)</f>
        <v xml:space="preserve">TE 90o CPVC FIRE REDUÇÃO Ф 1.1/4" x 3/4", FAB. TIGRE, AMANCO </v>
      </c>
      <c r="D708" s="30">
        <f>'Itens de Contrato'!E708</f>
        <v>4</v>
      </c>
      <c r="E708" s="32">
        <f>D708*('Itens de Contrato'!F708 + 'Itens de Contrato'!G708)</f>
        <v>513.95424966666769</v>
      </c>
      <c r="F708" s="55">
        <f>'Itens de Contrato'!E708</f>
        <v>4</v>
      </c>
      <c r="G708" s="34"/>
      <c r="H708" s="50">
        <f t="shared" si="10"/>
        <v>0</v>
      </c>
      <c r="I708" s="45">
        <f>G708*('Itens de Contrato'!F708+'Itens de Contrato'!G708)</f>
        <v>0</v>
      </c>
    </row>
    <row r="709" spans="1:9" ht="26.4" customHeight="1" x14ac:dyDescent="0.25">
      <c r="A709" s="40" t="str">
        <f>'Itens de Contrato'!A709</f>
        <v>Istalações Incêndio - Tubulações (Distribuição) - CPVC</v>
      </c>
      <c r="B709" s="22" t="str">
        <f>'Itens de Contrato'!B709</f>
        <v>6.2.22</v>
      </c>
      <c r="C709" s="70" t="str">
        <f>VLOOKUP(B709,'Itens de Contrato'!B$6:J$873,2,0)</f>
        <v xml:space="preserve">TE 90o CPVC FIRE REDUÇÃO Ф 2.1/2" x 1", FAB. TIGRE, AMANCO </v>
      </c>
      <c r="D709" s="30">
        <f>'Itens de Contrato'!E709</f>
        <v>3</v>
      </c>
      <c r="E709" s="32">
        <f>D709*('Itens de Contrato'!F709 + 'Itens de Contrato'!G709)</f>
        <v>1483.5147458843005</v>
      </c>
      <c r="F709" s="55">
        <f>'Itens de Contrato'!E709</f>
        <v>3</v>
      </c>
      <c r="G709" s="34"/>
      <c r="H709" s="50">
        <f t="shared" si="10"/>
        <v>0</v>
      </c>
      <c r="I709" s="45">
        <f>G709*('Itens de Contrato'!F709+'Itens de Contrato'!G709)</f>
        <v>0</v>
      </c>
    </row>
    <row r="710" spans="1:9" ht="26.4" customHeight="1" x14ac:dyDescent="0.25">
      <c r="A710" s="40" t="str">
        <f>'Itens de Contrato'!A710</f>
        <v>Istalações Incêndio - Tubulações (Distribuição) - CPVC</v>
      </c>
      <c r="B710" s="22" t="str">
        <f>'Itens de Contrato'!B710</f>
        <v>6.2.23</v>
      </c>
      <c r="C710" s="70" t="str">
        <f>VLOOKUP(B710,'Itens de Contrato'!B$6:J$873,2,0)</f>
        <v xml:space="preserve">BUCHA DE REDUCAO CPVC FIRE Ф 1 x 3/4", FAB. TIGRE, AMANCO </v>
      </c>
      <c r="D710" s="30">
        <f>'Itens de Contrato'!E710</f>
        <v>8</v>
      </c>
      <c r="E710" s="32">
        <f>D710*('Itens de Contrato'!F710 + 'Itens de Contrato'!G710)</f>
        <v>321.69646162259028</v>
      </c>
      <c r="F710" s="55">
        <f>'Itens de Contrato'!E710</f>
        <v>8</v>
      </c>
      <c r="G710" s="34"/>
      <c r="H710" s="50">
        <f t="shared" ref="H710:H773" si="11">G710/D710</f>
        <v>0</v>
      </c>
      <c r="I710" s="45">
        <f>G710*('Itens de Contrato'!F710+'Itens de Contrato'!G710)</f>
        <v>0</v>
      </c>
    </row>
    <row r="711" spans="1:9" ht="26.4" customHeight="1" x14ac:dyDescent="0.25">
      <c r="A711" s="40" t="str">
        <f>'Itens de Contrato'!A711</f>
        <v>Istalações Incêndio - Tubulações (Distribuição) - CPVC</v>
      </c>
      <c r="B711" s="22" t="str">
        <f>'Itens de Contrato'!B711</f>
        <v>6.2.24</v>
      </c>
      <c r="C711" s="70" t="str">
        <f>VLOOKUP(B711,'Itens de Contrato'!B$6:J$873,2,0)</f>
        <v xml:space="preserve">BUCHA DE REDUCAO CPVC FIRE Ф 1.1/4 x 1", FAB. TIGRE, AMANCO </v>
      </c>
      <c r="D711" s="30">
        <f>'Itens de Contrato'!E711</f>
        <v>5</v>
      </c>
      <c r="E711" s="32">
        <f>D711*('Itens de Contrato'!F711 + 'Itens de Contrato'!G711)</f>
        <v>263.25260905732483</v>
      </c>
      <c r="F711" s="55">
        <f>'Itens de Contrato'!E711</f>
        <v>5</v>
      </c>
      <c r="G711" s="34"/>
      <c r="H711" s="50">
        <f t="shared" si="11"/>
        <v>0</v>
      </c>
      <c r="I711" s="45">
        <f>G711*('Itens de Contrato'!F711+'Itens de Contrato'!G711)</f>
        <v>0</v>
      </c>
    </row>
    <row r="712" spans="1:9" ht="26.4" customHeight="1" x14ac:dyDescent="0.25">
      <c r="A712" s="40" t="str">
        <f>'Itens de Contrato'!A712</f>
        <v>Istalações Incêndio - Tubulações (Distribuição) - CPVC</v>
      </c>
      <c r="B712" s="22" t="str">
        <f>'Itens de Contrato'!B712</f>
        <v>6.2.25</v>
      </c>
      <c r="C712" s="70" t="str">
        <f>VLOOKUP(B712,'Itens de Contrato'!B$6:J$873,2,0)</f>
        <v xml:space="preserve">BUCHA DE REDUCAO CPVC FIRE Ф 1.1/4 x 3/4", FAB. TIGRE, AMANCO </v>
      </c>
      <c r="D712" s="30">
        <f>'Itens de Contrato'!E712</f>
        <v>2</v>
      </c>
      <c r="E712" s="32">
        <f>D712*('Itens de Contrato'!F712 + 'Itens de Contrato'!G712)</f>
        <v>126.80395943782256</v>
      </c>
      <c r="F712" s="55">
        <f>'Itens de Contrato'!E712</f>
        <v>2</v>
      </c>
      <c r="G712" s="34"/>
      <c r="H712" s="50">
        <f t="shared" si="11"/>
        <v>0</v>
      </c>
      <c r="I712" s="45">
        <f>G712*('Itens de Contrato'!F712+'Itens de Contrato'!G712)</f>
        <v>0</v>
      </c>
    </row>
    <row r="713" spans="1:9" ht="26.4" customHeight="1" x14ac:dyDescent="0.25">
      <c r="A713" s="40" t="str">
        <f>'Itens de Contrato'!A713</f>
        <v>Istalações Incêndio - Tubulações (Distribuição) - CPVC</v>
      </c>
      <c r="B713" s="22" t="str">
        <f>'Itens de Contrato'!B713</f>
        <v>6.2.26</v>
      </c>
      <c r="C713" s="70" t="str">
        <f>VLOOKUP(B713,'Itens de Contrato'!B$6:J$873,2,0)</f>
        <v xml:space="preserve">BUCHA DE REDUCAO CPVC FIRE Ф 2" x 1.1/4", FAB. TIGRE, AMANCO </v>
      </c>
      <c r="D713" s="30">
        <f>'Itens de Contrato'!E713</f>
        <v>3</v>
      </c>
      <c r="E713" s="32">
        <f>D713*('Itens de Contrato'!F713 + 'Itens de Contrato'!G713)</f>
        <v>655.32520166012523</v>
      </c>
      <c r="F713" s="55">
        <f>'Itens de Contrato'!E713</f>
        <v>3</v>
      </c>
      <c r="G713" s="34"/>
      <c r="H713" s="50">
        <f t="shared" si="11"/>
        <v>0</v>
      </c>
      <c r="I713" s="45">
        <f>G713*('Itens de Contrato'!F713+'Itens de Contrato'!G713)</f>
        <v>0</v>
      </c>
    </row>
    <row r="714" spans="1:9" ht="26.4" customHeight="1" x14ac:dyDescent="0.25">
      <c r="A714" s="40" t="str">
        <f>'Itens de Contrato'!A714</f>
        <v>Istalações Incêndio - Tubulações (Distribuição) - CPVC</v>
      </c>
      <c r="B714" s="22" t="str">
        <f>'Itens de Contrato'!B714</f>
        <v>6.2.27</v>
      </c>
      <c r="C714" s="70" t="str">
        <f>VLOOKUP(B714,'Itens de Contrato'!B$6:J$873,2,0)</f>
        <v xml:space="preserve">BUCHA DE REDUCAO CPVC FIRE Ф 2" x 3/4", FAB. TIGRE, AMANCO </v>
      </c>
      <c r="D714" s="30">
        <f>'Itens de Contrato'!E714</f>
        <v>3</v>
      </c>
      <c r="E714" s="32">
        <f>D714*('Itens de Contrato'!F714 + 'Itens de Contrato'!G714)</f>
        <v>332.4830177541329</v>
      </c>
      <c r="F714" s="55">
        <f>'Itens de Contrato'!E714</f>
        <v>3</v>
      </c>
      <c r="G714" s="34"/>
      <c r="H714" s="50">
        <f t="shared" si="11"/>
        <v>0</v>
      </c>
      <c r="I714" s="45">
        <f>G714*('Itens de Contrato'!F714+'Itens de Contrato'!G714)</f>
        <v>0</v>
      </c>
    </row>
    <row r="715" spans="1:9" ht="26.4" customHeight="1" x14ac:dyDescent="0.25">
      <c r="A715" s="40" t="str">
        <f>'Itens de Contrato'!A715</f>
        <v>Istalações Incêndio - Tubulações (Distribuição) - CPVC</v>
      </c>
      <c r="B715" s="22" t="str">
        <f>'Itens de Contrato'!B715</f>
        <v>6.2.28</v>
      </c>
      <c r="C715" s="70" t="str">
        <f>VLOOKUP(B715,'Itens de Contrato'!B$6:J$873,2,0)</f>
        <v xml:space="preserve">BUCHA DE REDUCAO CPVC FIRE Ф 2.1/2 x 2", FAB. TIGRE, AMANCO </v>
      </c>
      <c r="D715" s="30">
        <f>'Itens de Contrato'!E715</f>
        <v>1</v>
      </c>
      <c r="E715" s="32">
        <f>D715*('Itens de Contrato'!F715 + 'Itens de Contrato'!G715)</f>
        <v>218.07845608953212</v>
      </c>
      <c r="F715" s="55">
        <f>'Itens de Contrato'!E715</f>
        <v>1</v>
      </c>
      <c r="G715" s="34"/>
      <c r="H715" s="50">
        <f t="shared" si="11"/>
        <v>0</v>
      </c>
      <c r="I715" s="45">
        <f>G715*('Itens de Contrato'!F715+'Itens de Contrato'!G715)</f>
        <v>0</v>
      </c>
    </row>
    <row r="716" spans="1:9" ht="26.4" customHeight="1" x14ac:dyDescent="0.25">
      <c r="A716" s="40" t="str">
        <f>'Itens de Contrato'!A716</f>
        <v>Istalações Incêndio - Tubulações (Distribuição) - CPVC</v>
      </c>
      <c r="B716" s="22" t="str">
        <f>'Itens de Contrato'!B716</f>
        <v>6.2.29</v>
      </c>
      <c r="C716" s="70" t="str">
        <f>VLOOKUP(B716,'Itens de Contrato'!B$6:J$873,2,0)</f>
        <v xml:space="preserve">BUCHA DE REDUCAO CPVC FIRE Ф 2.1/2 x 1.1/4", FAB. TIGRE, AMANCO </v>
      </c>
      <c r="D716" s="30">
        <f>'Itens de Contrato'!E716</f>
        <v>2</v>
      </c>
      <c r="E716" s="32">
        <f>D716*('Itens de Contrato'!F716 + 'Itens de Contrato'!G716)</f>
        <v>489.92202616115799</v>
      </c>
      <c r="F716" s="55">
        <f>'Itens de Contrato'!E716</f>
        <v>2</v>
      </c>
      <c r="G716" s="34"/>
      <c r="H716" s="50">
        <f t="shared" si="11"/>
        <v>0</v>
      </c>
      <c r="I716" s="45">
        <f>G716*('Itens de Contrato'!F716+'Itens de Contrato'!G716)</f>
        <v>0</v>
      </c>
    </row>
    <row r="717" spans="1:9" ht="26.4" customHeight="1" x14ac:dyDescent="0.25">
      <c r="A717" s="40" t="str">
        <f>'Itens de Contrato'!A717</f>
        <v>Istalações Incêndio - Tubulações (Distribuição) - CPVC</v>
      </c>
      <c r="B717" s="22" t="str">
        <f>'Itens de Contrato'!B717</f>
        <v>6.2.30</v>
      </c>
      <c r="C717" s="70" t="str">
        <f>VLOOKUP(B717,'Itens de Contrato'!B$6:J$873,2,0)</f>
        <v xml:space="preserve">BUCHA DE REDUCAO CPVC FIRE Ф 2.1/2 x 1", FAB. TIGRE, AMANCO </v>
      </c>
      <c r="D717" s="30">
        <f>'Itens de Contrato'!E717</f>
        <v>9</v>
      </c>
      <c r="E717" s="32">
        <f>D717*('Itens de Contrato'!F717 + 'Itens de Contrato'!G717)</f>
        <v>2319.8361238760381</v>
      </c>
      <c r="F717" s="55">
        <f>'Itens de Contrato'!E717</f>
        <v>9</v>
      </c>
      <c r="G717" s="34"/>
      <c r="H717" s="50">
        <f t="shared" si="11"/>
        <v>0</v>
      </c>
      <c r="I717" s="45">
        <f>G717*('Itens de Contrato'!F717+'Itens de Contrato'!G717)</f>
        <v>0</v>
      </c>
    </row>
    <row r="718" spans="1:9" ht="26.4" customHeight="1" x14ac:dyDescent="0.25">
      <c r="A718" s="40" t="str">
        <f>'Itens de Contrato'!A718</f>
        <v>Istalações Incêndio - Tubulações (Distribuição) - CPVC</v>
      </c>
      <c r="B718" s="22" t="str">
        <f>'Itens de Contrato'!B718</f>
        <v>6.2.31</v>
      </c>
      <c r="C718" s="70" t="str">
        <f>VLOOKUP(B718,'Itens de Contrato'!B$6:J$873,2,0)</f>
        <v xml:space="preserve">BUCHA DE REDUCAO CPVC FIRE Ф 3" x 2.1/2", FAB. TIGRE, AMANCO </v>
      </c>
      <c r="D718" s="30">
        <f>'Itens de Contrato'!E718</f>
        <v>1</v>
      </c>
      <c r="E718" s="32">
        <f>D718*('Itens de Contrato'!F718 + 'Itens de Contrato'!G718)</f>
        <v>355.17390785468388</v>
      </c>
      <c r="F718" s="55">
        <f>'Itens de Contrato'!E718</f>
        <v>1</v>
      </c>
      <c r="G718" s="34"/>
      <c r="H718" s="50">
        <f t="shared" si="11"/>
        <v>0</v>
      </c>
      <c r="I718" s="45">
        <f>G718*('Itens de Contrato'!F718+'Itens de Contrato'!G718)</f>
        <v>0</v>
      </c>
    </row>
    <row r="719" spans="1:9" ht="26.4" customHeight="1" x14ac:dyDescent="0.25">
      <c r="A719" s="40" t="str">
        <f>'Itens de Contrato'!A719</f>
        <v>Istalações Incêndio - Tubulações (Distribuição) - CPVC</v>
      </c>
      <c r="B719" s="22" t="str">
        <f>'Itens de Contrato'!B719</f>
        <v>6.2.32</v>
      </c>
      <c r="C719" s="70" t="str">
        <f>VLOOKUP(B719,'Itens de Contrato'!B$6:J$873,2,0)</f>
        <v xml:space="preserve">BUCHA DE REDUCAO CPVC FIRE Ф 3" x 2", FAB. TIGRE, AMANCO </v>
      </c>
      <c r="D719" s="30">
        <f>'Itens de Contrato'!E719</f>
        <v>3</v>
      </c>
      <c r="E719" s="32">
        <f>D719*('Itens de Contrato'!F719 + 'Itens de Contrato'!G719)</f>
        <v>1078.0128908977292</v>
      </c>
      <c r="F719" s="55">
        <f>'Itens de Contrato'!E719</f>
        <v>3</v>
      </c>
      <c r="G719" s="34"/>
      <c r="H719" s="50">
        <f t="shared" si="11"/>
        <v>0</v>
      </c>
      <c r="I719" s="45">
        <f>G719*('Itens de Contrato'!F719+'Itens de Contrato'!G719)</f>
        <v>0</v>
      </c>
    </row>
    <row r="720" spans="1:9" ht="26.4" customHeight="1" x14ac:dyDescent="0.25">
      <c r="A720" s="40" t="str">
        <f>'Itens de Contrato'!A720</f>
        <v>Istalações Incêndio - Tubulações (Distribuição) - CPVC</v>
      </c>
      <c r="B720" s="22" t="str">
        <f>'Itens de Contrato'!B720</f>
        <v>6.2.33</v>
      </c>
      <c r="C720" s="70" t="str">
        <f>VLOOKUP(B720,'Itens de Contrato'!B$6:J$873,2,0)</f>
        <v>ADAPTADOR BICO CPVC FIRE 3/4 x 1/2", FAB. TIGRE, AMANCO</v>
      </c>
      <c r="D720" s="30">
        <f>'Itens de Contrato'!E720</f>
        <v>46</v>
      </c>
      <c r="E720" s="32">
        <f>D720*('Itens de Contrato'!F720 + 'Itens de Contrato'!G720)</f>
        <v>4852.5530368973923</v>
      </c>
      <c r="F720" s="55">
        <f>'Itens de Contrato'!E720</f>
        <v>46</v>
      </c>
      <c r="G720" s="34"/>
      <c r="H720" s="50">
        <f t="shared" si="11"/>
        <v>0</v>
      </c>
      <c r="I720" s="45">
        <f>G720*('Itens de Contrato'!F720+'Itens de Contrato'!G720)</f>
        <v>0</v>
      </c>
    </row>
    <row r="721" spans="1:9" ht="26.4" customHeight="1" x14ac:dyDescent="0.25">
      <c r="A721" s="40" t="str">
        <f>'Itens de Contrato'!A721</f>
        <v>Istalações Incêndio - Tubulações (Distribuição) - CPVC</v>
      </c>
      <c r="B721" s="22" t="str">
        <f>'Itens de Contrato'!B721</f>
        <v>6.2.34</v>
      </c>
      <c r="C721" s="70" t="str">
        <f>VLOOKUP(B721,'Itens de Contrato'!B$6:J$873,2,0)</f>
        <v>LUVA DE TRANSIÇÃO FF CPVC FIRE Ф 3/4" BSPT, FAB. TIGRE, AMANCO</v>
      </c>
      <c r="D721" s="30">
        <f>'Itens de Contrato'!E721</f>
        <v>13</v>
      </c>
      <c r="E721" s="32">
        <f>D721*('Itens de Contrato'!F721 + 'Itens de Contrato'!G721)</f>
        <v>4697.18191748968</v>
      </c>
      <c r="F721" s="55">
        <f>'Itens de Contrato'!E721</f>
        <v>13</v>
      </c>
      <c r="G721" s="34"/>
      <c r="H721" s="50">
        <f t="shared" si="11"/>
        <v>0</v>
      </c>
      <c r="I721" s="45">
        <f>G721*('Itens de Contrato'!F721+'Itens de Contrato'!G721)</f>
        <v>0</v>
      </c>
    </row>
    <row r="722" spans="1:9" ht="26.4" customHeight="1" x14ac:dyDescent="0.25">
      <c r="A722" s="40" t="str">
        <f>'Itens de Contrato'!A722</f>
        <v>Istalações Incêndio - Tubulações (Distribuição) - CPVC</v>
      </c>
      <c r="B722" s="22" t="str">
        <f>'Itens de Contrato'!B722</f>
        <v>6.2.35</v>
      </c>
      <c r="C722" s="70" t="str">
        <f>VLOOKUP(B722,'Itens de Contrato'!B$6:J$873,2,0)</f>
        <v>FLANGE DE TRANSIÇÃO CPVC FIRE Ф 3", FAB. TIGRE, AMANCO</v>
      </c>
      <c r="D722" s="30">
        <f>'Itens de Contrato'!E722</f>
        <v>1</v>
      </c>
      <c r="E722" s="32">
        <f>D722*('Itens de Contrato'!F722 + 'Itens de Contrato'!G722)</f>
        <v>1686.7547011814772</v>
      </c>
      <c r="F722" s="55">
        <f>'Itens de Contrato'!E722</f>
        <v>1</v>
      </c>
      <c r="G722" s="34"/>
      <c r="H722" s="50">
        <f t="shared" si="11"/>
        <v>0</v>
      </c>
      <c r="I722" s="45">
        <f>G722*('Itens de Contrato'!F722+'Itens de Contrato'!G722)</f>
        <v>0</v>
      </c>
    </row>
    <row r="723" spans="1:9" ht="26.4" customHeight="1" x14ac:dyDescent="0.25">
      <c r="A723" s="40" t="str">
        <f>'Itens de Contrato'!A723</f>
        <v>Istalações Incêndio - Tubulações (Distribuição) - CPVC</v>
      </c>
      <c r="B723" s="22" t="str">
        <f>'Itens de Contrato'!B723</f>
        <v>6.2.36</v>
      </c>
      <c r="C723" s="70" t="str">
        <f>VLOOKUP(B723,'Itens de Contrato'!B$6:J$873,2,0)</f>
        <v xml:space="preserve">ADESIVO CPVC FIRE 234G, FAB. TIGRE, AMANCO </v>
      </c>
      <c r="D723" s="30">
        <f>'Itens de Contrato'!E723</f>
        <v>20</v>
      </c>
      <c r="E723" s="32">
        <f>D723*('Itens de Contrato'!F723 + 'Itens de Contrato'!G723)</f>
        <v>1080.3322799104703</v>
      </c>
      <c r="F723" s="55">
        <f>'Itens de Contrato'!E723</f>
        <v>20</v>
      </c>
      <c r="G723" s="34"/>
      <c r="H723" s="50">
        <f t="shared" si="11"/>
        <v>0</v>
      </c>
      <c r="I723" s="45">
        <f>G723*('Itens de Contrato'!F723+'Itens de Contrato'!G723)</f>
        <v>0</v>
      </c>
    </row>
    <row r="724" spans="1:9" ht="26.4" customHeight="1" x14ac:dyDescent="0.25">
      <c r="A724" s="40" t="str">
        <f>'Itens de Contrato'!A724</f>
        <v>Istalações Incêndio - Bombeamento / Registros</v>
      </c>
      <c r="B724" s="22" t="str">
        <f>'Itens de Contrato'!B724</f>
        <v>6.3.1</v>
      </c>
      <c r="C724" s="70" t="str">
        <f>VLOOKUP(B724,'Itens de Contrato'!B$6:J$873,2,0)</f>
        <v>REGISTRO DE GAVETA BRUTO INDUSTRIAL NBR-15705, CLASSE 150, ROSCA BSP Ф 3", FAB. DOCOL, MIPEL, DECA</v>
      </c>
      <c r="D724" s="30">
        <f>'Itens de Contrato'!E724</f>
        <v>1</v>
      </c>
      <c r="E724" s="32">
        <f>D724*('Itens de Contrato'!F724 + 'Itens de Contrato'!G724)</f>
        <v>2328.8901243595083</v>
      </c>
      <c r="F724" s="55">
        <f>'Itens de Contrato'!E724</f>
        <v>1</v>
      </c>
      <c r="G724" s="34"/>
      <c r="H724" s="50">
        <f t="shared" si="11"/>
        <v>0</v>
      </c>
      <c r="I724" s="45">
        <f>G724*('Itens de Contrato'!F724+'Itens de Contrato'!G724)</f>
        <v>0</v>
      </c>
    </row>
    <row r="725" spans="1:9" ht="26.4" customHeight="1" x14ac:dyDescent="0.25">
      <c r="A725" s="40" t="str">
        <f>'Itens de Contrato'!A725</f>
        <v>Istalações Incêndio - Bombeamento / Registros</v>
      </c>
      <c r="B725" s="22" t="str">
        <f>'Itens de Contrato'!B725</f>
        <v>6.3.2</v>
      </c>
      <c r="C725" s="70" t="str">
        <f>VLOOKUP(B725,'Itens de Contrato'!B$6:J$873,2,0)</f>
        <v>REGISTRO DE GAVETA BRUTO INDUSTRIAL NBR-15705, CLASSE 150, ROSCA BSP Ф 4", FAB. DOCOL, MIPEL, DECA</v>
      </c>
      <c r="D725" s="30">
        <f>'Itens de Contrato'!E725</f>
        <v>12</v>
      </c>
      <c r="E725" s="32">
        <f>D725*('Itens de Contrato'!F725 + 'Itens de Contrato'!G725)</f>
        <v>46376.602476446365</v>
      </c>
      <c r="F725" s="55">
        <f>'Itens de Contrato'!E725</f>
        <v>12</v>
      </c>
      <c r="G725" s="34"/>
      <c r="H725" s="50">
        <f t="shared" si="11"/>
        <v>0</v>
      </c>
      <c r="I725" s="45">
        <f>G725*('Itens de Contrato'!F725+'Itens de Contrato'!G725)</f>
        <v>0</v>
      </c>
    </row>
    <row r="726" spans="1:9" ht="26.4" customHeight="1" x14ac:dyDescent="0.25">
      <c r="A726" s="40" t="str">
        <f>'Itens de Contrato'!A726</f>
        <v>Istalações Incêndio - Bombeamento / Registros</v>
      </c>
      <c r="B726" s="22" t="str">
        <f>'Itens de Contrato'!B726</f>
        <v>6.3.3</v>
      </c>
      <c r="C726" s="70" t="str">
        <f>VLOOKUP(B726,'Itens de Contrato'!B$6:J$873,2,0)</f>
        <v>SPRINKLER PENDENTE, MOD. RTR H15, POSIÇÃO H, K-80, ROSCA 1/2", TEMP. 68oC (BULBO VERMELHO), ACAB. CROMADO, ABNT, UL-BR, FAB. SKOP, KIDDE</v>
      </c>
      <c r="D726" s="30">
        <f>'Itens de Contrato'!E726</f>
        <v>206</v>
      </c>
      <c r="E726" s="32">
        <f>D726*('Itens de Contrato'!F726 + 'Itens de Contrato'!G726)</f>
        <v>20424.260201738336</v>
      </c>
      <c r="F726" s="55">
        <f>'Itens de Contrato'!E726</f>
        <v>206</v>
      </c>
      <c r="G726" s="34"/>
      <c r="H726" s="50">
        <f t="shared" si="11"/>
        <v>0</v>
      </c>
      <c r="I726" s="45">
        <f>G726*('Itens de Contrato'!F726+'Itens de Contrato'!G726)</f>
        <v>0</v>
      </c>
    </row>
    <row r="727" spans="1:9" ht="26.4" customHeight="1" x14ac:dyDescent="0.25">
      <c r="A727" s="40" t="str">
        <f>'Itens de Contrato'!A727</f>
        <v>Istalações Incêndio - Bombeamento / Registros</v>
      </c>
      <c r="B727" s="22" t="str">
        <f>'Itens de Contrato'!B727</f>
        <v>6.3.4</v>
      </c>
      <c r="C727" s="70" t="str">
        <f>VLOOKUP(B727,'Itens de Contrato'!B$6:J$873,2,0)</f>
        <v>CANOPLA CROMADA P/SPRINKLER PENDENTE, FURO Ф 1/2", FAB. SKOP, KIDDE</v>
      </c>
      <c r="D727" s="30">
        <f>'Itens de Contrato'!E727</f>
        <v>116</v>
      </c>
      <c r="E727" s="32">
        <f>D727*('Itens de Contrato'!F727 + 'Itens de Contrato'!G727)</f>
        <v>3403.6335150826521</v>
      </c>
      <c r="F727" s="55">
        <f>'Itens de Contrato'!E727</f>
        <v>116</v>
      </c>
      <c r="G727" s="34"/>
      <c r="H727" s="50">
        <f t="shared" si="11"/>
        <v>0</v>
      </c>
      <c r="I727" s="45">
        <f>G727*('Itens de Contrato'!F727+'Itens de Contrato'!G727)</f>
        <v>0</v>
      </c>
    </row>
    <row r="728" spans="1:9" ht="26.4" customHeight="1" x14ac:dyDescent="0.25">
      <c r="A728" s="40" t="str">
        <f>'Itens de Contrato'!A728</f>
        <v>Istalações Incêndio - Bombeamento / Registros</v>
      </c>
      <c r="B728" s="22" t="str">
        <f>'Itens de Contrato'!B728</f>
        <v>6.3.5</v>
      </c>
      <c r="C728" s="70" t="str">
        <f>VLOOKUP(B728,'Itens de Contrato'!B$6:J$873,2,0)</f>
        <v>VÁLVULA ESFERA LATÃO/INOX, MONOBLOCO, ROSCA BSP Ф 3/4", FAB. DOCOL, MIPEL, DECA</v>
      </c>
      <c r="D728" s="30">
        <f>'Itens de Contrato'!E728</f>
        <v>13</v>
      </c>
      <c r="E728" s="32">
        <f>D728*('Itens de Contrato'!F728 + 'Itens de Contrato'!G728)</f>
        <v>2506.6168005165346</v>
      </c>
      <c r="F728" s="55">
        <f>'Itens de Contrato'!E728</f>
        <v>13</v>
      </c>
      <c r="G728" s="34"/>
      <c r="H728" s="50">
        <f t="shared" si="11"/>
        <v>0</v>
      </c>
      <c r="I728" s="45">
        <f>G728*('Itens de Contrato'!F728+'Itens de Contrato'!G728)</f>
        <v>0</v>
      </c>
    </row>
    <row r="729" spans="1:9" ht="26.4" customHeight="1" x14ac:dyDescent="0.25">
      <c r="A729" s="40" t="str">
        <f>'Itens de Contrato'!A729</f>
        <v>Istalações Incêndio - Bombeamento / Registros</v>
      </c>
      <c r="B729" s="22" t="str">
        <f>'Itens de Contrato'!B729</f>
        <v>6.3.6</v>
      </c>
      <c r="C729" s="70" t="str">
        <f>VLOOKUP(B729,'Itens de Contrato'!B$6:J$873,2,0)</f>
        <v>VÁLVULA ESFERA LATÃO/INOX, MONOBLOCO, ROSCA BSP Ф 1", FAB. DOCOL, MIPEL, DECA</v>
      </c>
      <c r="D729" s="30">
        <f>'Itens de Contrato'!E729</f>
        <v>1</v>
      </c>
      <c r="E729" s="32">
        <f>D729*('Itens de Contrato'!F729 + 'Itens de Contrato'!G729)</f>
        <v>276.6500147727279</v>
      </c>
      <c r="F729" s="55">
        <f>'Itens de Contrato'!E729</f>
        <v>1</v>
      </c>
      <c r="G729" s="34"/>
      <c r="H729" s="50">
        <f t="shared" si="11"/>
        <v>0</v>
      </c>
      <c r="I729" s="45">
        <f>G729*('Itens de Contrato'!F729+'Itens de Contrato'!G729)</f>
        <v>0</v>
      </c>
    </row>
    <row r="730" spans="1:9" ht="26.4" customHeight="1" x14ac:dyDescent="0.25">
      <c r="A730" s="40" t="str">
        <f>'Itens de Contrato'!A730</f>
        <v>Istalações Incêndio - Bombeamento / Registros</v>
      </c>
      <c r="B730" s="22" t="str">
        <f>'Itens de Contrato'!B730</f>
        <v>6.3.7</v>
      </c>
      <c r="C730" s="70" t="str">
        <f>VLOOKUP(B730,'Itens de Contrato'!B$6:J$873,2,0)</f>
        <v>VÁLVULA ESFERA + VISOR LÍQUIDO, PARA TESTE E DRENO SPK, ROSCA BSP Ф 3/4", FAB. MIPEL, MGA</v>
      </c>
      <c r="D730" s="30">
        <f>'Itens de Contrato'!E730</f>
        <v>16</v>
      </c>
      <c r="E730" s="32">
        <f>D730*('Itens de Contrato'!F730 + 'Itens de Contrato'!G730)</f>
        <v>15219.66303493116</v>
      </c>
      <c r="F730" s="55">
        <f>'Itens de Contrato'!E730</f>
        <v>16</v>
      </c>
      <c r="G730" s="34"/>
      <c r="H730" s="50">
        <f t="shared" si="11"/>
        <v>0</v>
      </c>
      <c r="I730" s="45">
        <f>G730*('Itens de Contrato'!F730+'Itens de Contrato'!G730)</f>
        <v>0</v>
      </c>
    </row>
    <row r="731" spans="1:9" ht="26.4" customHeight="1" x14ac:dyDescent="0.25">
      <c r="A731" s="40" t="str">
        <f>'Itens de Contrato'!A731</f>
        <v>Istalações Incêndio - Bombeamento / Registros</v>
      </c>
      <c r="B731" s="22" t="str">
        <f>'Itens de Contrato'!B731</f>
        <v>6.3.8</v>
      </c>
      <c r="C731" s="70" t="str">
        <f>VLOOKUP(B731,'Itens de Contrato'!B$6:J$873,2,0)</f>
        <v>VÁLVULA DE RETENÇÃO HORIZONTAL, NBR-15055, ROSCA BSP Ф 2.1/2", FAB. DOCOL, MIPEL, DECA</v>
      </c>
      <c r="D731" s="30">
        <f>'Itens de Contrato'!E731</f>
        <v>1</v>
      </c>
      <c r="E731" s="32">
        <f>D731*('Itens de Contrato'!F731 + 'Itens de Contrato'!G731)</f>
        <v>1872.2778777548244</v>
      </c>
      <c r="F731" s="55">
        <f>'Itens de Contrato'!E731</f>
        <v>1</v>
      </c>
      <c r="G731" s="34"/>
      <c r="H731" s="50">
        <f t="shared" si="11"/>
        <v>0</v>
      </c>
      <c r="I731" s="45">
        <f>G731*('Itens de Contrato'!F731+'Itens de Contrato'!G731)</f>
        <v>0</v>
      </c>
    </row>
    <row r="732" spans="1:9" ht="26.4" customHeight="1" x14ac:dyDescent="0.25">
      <c r="A732" s="40" t="str">
        <f>'Itens de Contrato'!A732</f>
        <v>Istalações Incêndio - Bombeamento / Registros</v>
      </c>
      <c r="B732" s="22" t="str">
        <f>'Itens de Contrato'!B732</f>
        <v>6.3.9</v>
      </c>
      <c r="C732" s="70" t="str">
        <f>VLOOKUP(B732,'Itens de Contrato'!B$6:J$873,2,0)</f>
        <v>VÁLVULA DE RETENÇÃO HORIZONTAL, NBR-15055, ROSCA BSP Ф 4", FAB. DOCOL, MIPEL, DECA</v>
      </c>
      <c r="D732" s="30">
        <f>'Itens de Contrato'!E732</f>
        <v>3</v>
      </c>
      <c r="E732" s="32">
        <f>D732*('Itens de Contrato'!F732 + 'Itens de Contrato'!G732)</f>
        <v>11569.000617768619</v>
      </c>
      <c r="F732" s="55">
        <f>'Itens de Contrato'!E732</f>
        <v>3</v>
      </c>
      <c r="G732" s="34"/>
      <c r="H732" s="50">
        <f t="shared" si="11"/>
        <v>0</v>
      </c>
      <c r="I732" s="45">
        <f>G732*('Itens de Contrato'!F732+'Itens de Contrato'!G732)</f>
        <v>0</v>
      </c>
    </row>
    <row r="733" spans="1:9" ht="26.4" customHeight="1" x14ac:dyDescent="0.25">
      <c r="A733" s="40" t="str">
        <f>'Itens de Contrato'!A733</f>
        <v>Istalações Incêndio - Bombeamento / Registros</v>
      </c>
      <c r="B733" s="22" t="str">
        <f>'Itens de Contrato'!B733</f>
        <v>6.3.10</v>
      </c>
      <c r="C733" s="70" t="str">
        <f>VLOOKUP(B733,'Itens de Contrato'!B$6:J$873,2,0)</f>
        <v>VÁLVULA DE SEGURANÇA E DE ALÍVIO Ф 2" REF. 3190, FAB. GENEBRE, MIPEL</v>
      </c>
      <c r="D733" s="30">
        <f>'Itens de Contrato'!E733</f>
        <v>1</v>
      </c>
      <c r="E733" s="32">
        <f>D733*('Itens de Contrato'!F733 + 'Itens de Contrato'!G733)</f>
        <v>2358.5112370523466</v>
      </c>
      <c r="F733" s="55">
        <f>'Itens de Contrato'!E733</f>
        <v>1</v>
      </c>
      <c r="G733" s="34"/>
      <c r="H733" s="50">
        <f t="shared" si="11"/>
        <v>0</v>
      </c>
      <c r="I733" s="45">
        <f>G733*('Itens de Contrato'!F733+'Itens de Contrato'!G733)</f>
        <v>0</v>
      </c>
    </row>
    <row r="734" spans="1:9" ht="26.4" customHeight="1" x14ac:dyDescent="0.25">
      <c r="A734" s="40" t="str">
        <f>'Itens de Contrato'!A734</f>
        <v>Istalações Incêndio - Bombeamento / Registros</v>
      </c>
      <c r="B734" s="22" t="str">
        <f>'Itens de Contrato'!B734</f>
        <v>6.3.11</v>
      </c>
      <c r="C734" s="70" t="str">
        <f>VLOOKUP(B734,'Itens de Contrato'!B$6:J$873,2,0)</f>
        <v>VÁLVULA DE FLUXO, ORIFÍCIO ROSCA FÊMEA Ф3/4" BSP, C/RETARDO, PALHETA DE NYLON, FAB. SKOP, CONAUT, KIDDE</v>
      </c>
      <c r="D734" s="30">
        <f>'Itens de Contrato'!E734</f>
        <v>13</v>
      </c>
      <c r="E734" s="32">
        <f>D734*('Itens de Contrato'!F734 + 'Itens de Contrato'!G734)</f>
        <v>13659.245173829231</v>
      </c>
      <c r="F734" s="55">
        <f>'Itens de Contrato'!E734</f>
        <v>13</v>
      </c>
      <c r="G734" s="34"/>
      <c r="H734" s="50">
        <f t="shared" si="11"/>
        <v>0</v>
      </c>
      <c r="I734" s="45">
        <f>G734*('Itens de Contrato'!F734+'Itens de Contrato'!G734)</f>
        <v>0</v>
      </c>
    </row>
    <row r="735" spans="1:9" ht="26.4" customHeight="1" x14ac:dyDescent="0.25">
      <c r="A735" s="40" t="str">
        <f>'Itens de Contrato'!A735</f>
        <v>Istalações Incêndio - Bombeamento / Registros</v>
      </c>
      <c r="B735" s="22" t="str">
        <f>'Itens de Contrato'!B735</f>
        <v>6.3.12</v>
      </c>
      <c r="C735" s="70" t="str">
        <f>VLOOKUP(B735,'Itens de Contrato'!B$6:J$873,2,0)</f>
        <v>VÁLVULA DE FLUXO, ORIFÍCIO C/ANEL O-RING, PALHETA INOX E DIFRAGMA NYLON, TUB. ≥ 2", MOD 018.0000.45.00, FAB. CONAUT, SKOP, ALL-MEX</v>
      </c>
      <c r="D735" s="30">
        <f>'Itens de Contrato'!E735</f>
        <v>4</v>
      </c>
      <c r="E735" s="32">
        <f>D735*('Itens de Contrato'!F735 + 'Itens de Contrato'!G735)</f>
        <v>5868.3336466942274</v>
      </c>
      <c r="F735" s="55">
        <f>'Itens de Contrato'!E735</f>
        <v>4</v>
      </c>
      <c r="G735" s="34"/>
      <c r="H735" s="50">
        <f t="shared" si="11"/>
        <v>0</v>
      </c>
      <c r="I735" s="45">
        <f>G735*('Itens de Contrato'!F735+'Itens de Contrato'!G735)</f>
        <v>0</v>
      </c>
    </row>
    <row r="736" spans="1:9" ht="26.4" customHeight="1" x14ac:dyDescent="0.25">
      <c r="A736" s="40" t="str">
        <f>'Itens de Contrato'!A736</f>
        <v>Istalações Incêndio - Bombeamento / Registros</v>
      </c>
      <c r="B736" s="22" t="str">
        <f>'Itens de Contrato'!B736</f>
        <v>6.3.13</v>
      </c>
      <c r="C736" s="70" t="str">
        <f>VLOOKUP(B736,'Itens de Contrato'!B$6:J$873,2,0)</f>
        <v>MANÔMETRO GLICERINADO 4" MOD.M100/1-012, SAÍDA VERTICAL, ROSCA 1/4", ESCALA 0...10kgf/cm2, FAB. WILLY</v>
      </c>
      <c r="D736" s="30">
        <f>'Itens de Contrato'!E736</f>
        <v>17</v>
      </c>
      <c r="E736" s="32">
        <f>D736*('Itens de Contrato'!F736 + 'Itens de Contrato'!G736)</f>
        <v>11638.861732610218</v>
      </c>
      <c r="F736" s="55">
        <f>'Itens de Contrato'!E736</f>
        <v>17</v>
      </c>
      <c r="G736" s="34"/>
      <c r="H736" s="50">
        <f t="shared" si="11"/>
        <v>0</v>
      </c>
      <c r="I736" s="45">
        <f>G736*('Itens de Contrato'!F736+'Itens de Contrato'!G736)</f>
        <v>0</v>
      </c>
    </row>
    <row r="737" spans="1:9" ht="26.4" customHeight="1" x14ac:dyDescent="0.25">
      <c r="A737" s="40" t="str">
        <f>'Itens de Contrato'!A737</f>
        <v>Istalações Incêndio - Bombeamento / Registros</v>
      </c>
      <c r="B737" s="22" t="str">
        <f>'Itens de Contrato'!B737</f>
        <v>6.3.14</v>
      </c>
      <c r="C737" s="70" t="str">
        <f>VLOOKUP(B737,'Itens de Contrato'!B$6:J$873,2,0)</f>
        <v>JUNTA ELÁSTICA DE EXPANSÃO AXIAL Ф 4", FAB. BALG, DINATÉCNICA</v>
      </c>
      <c r="D737" s="30">
        <f>'Itens de Contrato'!E737</f>
        <v>4</v>
      </c>
      <c r="E737" s="32">
        <f>D737*('Itens de Contrato'!F737 + 'Itens de Contrato'!G737)</f>
        <v>8103.88932162536</v>
      </c>
      <c r="F737" s="55">
        <f>'Itens de Contrato'!E737</f>
        <v>4</v>
      </c>
      <c r="G737" s="34"/>
      <c r="H737" s="50">
        <f t="shared" si="11"/>
        <v>0</v>
      </c>
      <c r="I737" s="45">
        <f>G737*('Itens de Contrato'!F737+'Itens de Contrato'!G737)</f>
        <v>0</v>
      </c>
    </row>
    <row r="738" spans="1:9" ht="26.4" customHeight="1" x14ac:dyDescent="0.25">
      <c r="A738" s="40" t="str">
        <f>'Itens de Contrato'!A738</f>
        <v>Istalações Incêndio - Bombeamento / Registros</v>
      </c>
      <c r="B738" s="22" t="str">
        <f>'Itens de Contrato'!B738</f>
        <v>6.3.15</v>
      </c>
      <c r="C738" s="70" t="str">
        <f>VLOOKUP(B738,'Itens de Contrato'!B$6:J$873,2,0)</f>
        <v xml:space="preserve">BOMBA CENTRÍFUGA MOD. BPI-22 080.050.250 2.1/2 POT. 10CV/380V, Q-70,30m³/h X ATM 20,00mca, FAB. SCHNEIDER </v>
      </c>
      <c r="D738" s="30">
        <f>'Itens de Contrato'!E738</f>
        <v>2</v>
      </c>
      <c r="E738" s="32">
        <f>D738*('Itens de Contrato'!F738 + 'Itens de Contrato'!G738)</f>
        <v>43872.780120523501</v>
      </c>
      <c r="F738" s="55">
        <f>'Itens de Contrato'!E738</f>
        <v>2</v>
      </c>
      <c r="G738" s="34"/>
      <c r="H738" s="50">
        <f t="shared" si="11"/>
        <v>0</v>
      </c>
      <c r="I738" s="45">
        <f>G738*('Itens de Contrato'!F738+'Itens de Contrato'!G738)</f>
        <v>0</v>
      </c>
    </row>
    <row r="739" spans="1:9" ht="26.4" customHeight="1" x14ac:dyDescent="0.25">
      <c r="A739" s="40" t="str">
        <f>'Itens de Contrato'!A739</f>
        <v>Istalações Incêndio - Hidrantes / Extintores e Sinalização</v>
      </c>
      <c r="B739" s="22" t="str">
        <f>'Itens de Contrato'!B739</f>
        <v>6.4.1</v>
      </c>
      <c r="C739" s="70" t="str">
        <f>VLOOKUP(B739,'Itens de Contrato'!B$6:J$873,2,0)</f>
        <v>CAIXA DE INCENDIO EM CHAPA METÁLICA DIM. 90 X 60 X 17cm, TIPO EMBUTIR, COM VISOR / INSCRIÇÃO / SUPORTE MANG. FAB. TECNELSA, CARMEHIL</v>
      </c>
      <c r="D739" s="30">
        <f>'Itens de Contrato'!E739</f>
        <v>18</v>
      </c>
      <c r="E739" s="32">
        <f>D739*('Itens de Contrato'!F739 + 'Itens de Contrato'!G739)</f>
        <v>23062.551231508314</v>
      </c>
      <c r="F739" s="55">
        <f>'Itens de Contrato'!E739</f>
        <v>18</v>
      </c>
      <c r="G739" s="34"/>
      <c r="H739" s="50">
        <f t="shared" si="11"/>
        <v>0</v>
      </c>
      <c r="I739" s="45">
        <f>G739*('Itens de Contrato'!F739+'Itens de Contrato'!G739)</f>
        <v>0</v>
      </c>
    </row>
    <row r="740" spans="1:9" ht="26.4" customHeight="1" x14ac:dyDescent="0.25">
      <c r="A740" s="40" t="str">
        <f>'Itens de Contrato'!A740</f>
        <v>Istalações Incêndio - Hidrantes / Extintores e Sinalização</v>
      </c>
      <c r="B740" s="22" t="str">
        <f>'Itens de Contrato'!B740</f>
        <v>6.4.2</v>
      </c>
      <c r="C740" s="70" t="str">
        <f>VLOOKUP(B740,'Itens de Contrato'!B$6:J$873,2,0)</f>
        <v>REGISTRO GLOBO ANGULAR 45o , PREDIAL, CLASSE 125, NBR-6941, ROSCAS Ф 2.1/2" X 2.1/2", FAB. MIPEL, KIDDE</v>
      </c>
      <c r="D740" s="30">
        <f>'Itens de Contrato'!E740</f>
        <v>18</v>
      </c>
      <c r="E740" s="32">
        <f>D740*('Itens de Contrato'!F740 + 'Itens de Contrato'!G740)</f>
        <v>8551.0004566115877</v>
      </c>
      <c r="F740" s="55">
        <f>'Itens de Contrato'!E740</f>
        <v>18</v>
      </c>
      <c r="G740" s="34"/>
      <c r="H740" s="50">
        <f t="shared" si="11"/>
        <v>0</v>
      </c>
      <c r="I740" s="45">
        <f>G740*('Itens de Contrato'!F740+'Itens de Contrato'!G740)</f>
        <v>0</v>
      </c>
    </row>
    <row r="741" spans="1:9" ht="26.4" customHeight="1" x14ac:dyDescent="0.25">
      <c r="A741" s="40" t="str">
        <f>'Itens de Contrato'!A741</f>
        <v>Istalações Incêndio - Hidrantes / Extintores e Sinalização</v>
      </c>
      <c r="B741" s="22" t="str">
        <f>'Itens de Contrato'!B741</f>
        <v>6.4.3</v>
      </c>
      <c r="C741" s="70" t="str">
        <f>VLOOKUP(B741,'Itens de Contrato'!B$6:J$873,2,0)</f>
        <v>ADAPTADOR STORZ Ф 2.1/2" X 1.1/2", FAB. KIDDE, AEROTEX</v>
      </c>
      <c r="D741" s="30">
        <f>'Itens de Contrato'!E741</f>
        <v>18</v>
      </c>
      <c r="E741" s="32">
        <f>D741*('Itens de Contrato'!F741 + 'Itens de Contrato'!G741)</f>
        <v>3251.3921736198427</v>
      </c>
      <c r="F741" s="55">
        <f>'Itens de Contrato'!E741</f>
        <v>18</v>
      </c>
      <c r="G741" s="34"/>
      <c r="H741" s="50">
        <f t="shared" si="11"/>
        <v>0</v>
      </c>
      <c r="I741" s="45">
        <f>G741*('Itens de Contrato'!F741+'Itens de Contrato'!G741)</f>
        <v>0</v>
      </c>
    </row>
    <row r="742" spans="1:9" ht="26.4" customHeight="1" x14ac:dyDescent="0.25">
      <c r="A742" s="40" t="str">
        <f>'Itens de Contrato'!A742</f>
        <v>Istalações Incêndio - Hidrantes / Extintores e Sinalização</v>
      </c>
      <c r="B742" s="22" t="str">
        <f>'Itens de Contrato'!B742</f>
        <v>6.4.4</v>
      </c>
      <c r="C742" s="70" t="str">
        <f>VLOOKUP(B742,'Itens de Contrato'!B$6:J$873,2,0)</f>
        <v>ESGUICHO JATO SÓLIDO 1.1/2" X 13mm, FAB. KIDDE, AEROTEX</v>
      </c>
      <c r="D742" s="30">
        <f>'Itens de Contrato'!E742</f>
        <v>18</v>
      </c>
      <c r="E742" s="32">
        <f>D742*('Itens de Contrato'!F742 + 'Itens de Contrato'!G742)</f>
        <v>3646.7501947314113</v>
      </c>
      <c r="F742" s="55">
        <f>'Itens de Contrato'!E742</f>
        <v>18</v>
      </c>
      <c r="G742" s="34"/>
      <c r="H742" s="50">
        <f t="shared" si="11"/>
        <v>0</v>
      </c>
      <c r="I742" s="45">
        <f>G742*('Itens de Contrato'!F742+'Itens de Contrato'!G742)</f>
        <v>0</v>
      </c>
    </row>
    <row r="743" spans="1:9" ht="26.4" customHeight="1" x14ac:dyDescent="0.25">
      <c r="A743" s="40" t="str">
        <f>'Itens de Contrato'!A743</f>
        <v>Istalações Incêndio - Hidrantes / Extintores e Sinalização</v>
      </c>
      <c r="B743" s="22" t="str">
        <f>'Itens de Contrato'!B743</f>
        <v>6.4.5</v>
      </c>
      <c r="C743" s="70" t="str">
        <f>VLOOKUP(B743,'Itens de Contrato'!B$6:J$873,2,0)</f>
        <v>MANGUEIRA INCÊNDIO TIPO-1 (RESIDENCIAL) NBR-11861 Ф 1.1/2" X 15m, FAB. KIDDE, AEROTEX</v>
      </c>
      <c r="D743" s="30">
        <f>'Itens de Contrato'!E743</f>
        <v>36</v>
      </c>
      <c r="E743" s="32">
        <f>D743*('Itens de Contrato'!F743 + 'Itens de Contrato'!G743)</f>
        <v>43568.856326516616</v>
      </c>
      <c r="F743" s="55">
        <f>'Itens de Contrato'!E743</f>
        <v>36</v>
      </c>
      <c r="G743" s="34"/>
      <c r="H743" s="50">
        <f t="shared" si="11"/>
        <v>0</v>
      </c>
      <c r="I743" s="45">
        <f>G743*('Itens de Contrato'!F743+'Itens de Contrato'!G743)</f>
        <v>0</v>
      </c>
    </row>
    <row r="744" spans="1:9" ht="26.4" customHeight="1" x14ac:dyDescent="0.25">
      <c r="A744" s="40" t="str">
        <f>'Itens de Contrato'!A744</f>
        <v>Istalações Incêndio - Hidrantes / Extintores e Sinalização</v>
      </c>
      <c r="B744" s="22" t="str">
        <f>'Itens de Contrato'!B744</f>
        <v>6.4.6</v>
      </c>
      <c r="C744" s="70" t="str">
        <f>VLOOKUP(B744,'Itens de Contrato'!B$6:J$873,2,0)</f>
        <v>TAMPAO P/REGISTRO GLOBO Ф 2.1/2" C/CORRENTE, FAB. KIDDE, AEROTEX</v>
      </c>
      <c r="D744" s="30">
        <f>'Itens de Contrato'!E744</f>
        <v>18</v>
      </c>
      <c r="E744" s="32">
        <f>D744*('Itens de Contrato'!F744 + 'Itens de Contrato'!G744)</f>
        <v>3007.9401606198408</v>
      </c>
      <c r="F744" s="55">
        <f>'Itens de Contrato'!E744</f>
        <v>18</v>
      </c>
      <c r="G744" s="34"/>
      <c r="H744" s="50">
        <f t="shared" si="11"/>
        <v>0</v>
      </c>
      <c r="I744" s="45">
        <f>G744*('Itens de Contrato'!F744+'Itens de Contrato'!G744)</f>
        <v>0</v>
      </c>
    </row>
    <row r="745" spans="1:9" ht="26.4" customHeight="1" x14ac:dyDescent="0.25">
      <c r="A745" s="40" t="str">
        <f>'Itens de Contrato'!A745</f>
        <v>Istalações Incêndio - Hidrantes / Extintores e Sinalização</v>
      </c>
      <c r="B745" s="22" t="str">
        <f>'Itens de Contrato'!B745</f>
        <v>6.4.7</v>
      </c>
      <c r="C745" s="70" t="str">
        <f>VLOOKUP(B745,'Itens de Contrato'!B$6:J$873,2,0)</f>
        <v>CHAVE STORZ DUPLA EM LATÃO, REF. MH.020 Ф 2.1/2" X 1.1/2", FAB. KIDDE, AEROTEX</v>
      </c>
      <c r="D745" s="30">
        <f>'Itens de Contrato'!E745</f>
        <v>18</v>
      </c>
      <c r="E745" s="32">
        <f>D745*('Itens de Contrato'!F745 + 'Itens de Contrato'!G745)</f>
        <v>1091.5100582851262</v>
      </c>
      <c r="F745" s="55">
        <f>'Itens de Contrato'!E745</f>
        <v>18</v>
      </c>
      <c r="G745" s="34"/>
      <c r="H745" s="50">
        <f t="shared" si="11"/>
        <v>0</v>
      </c>
      <c r="I745" s="45">
        <f>G745*('Itens de Contrato'!F745+'Itens de Contrato'!G745)</f>
        <v>0</v>
      </c>
    </row>
    <row r="746" spans="1:9" ht="26.4" customHeight="1" x14ac:dyDescent="0.25">
      <c r="A746" s="40" t="str">
        <f>'Itens de Contrato'!A746</f>
        <v>Istalações Incêndio - Hidrantes / Extintores e Sinalização</v>
      </c>
      <c r="B746" s="22" t="str">
        <f>'Itens de Contrato'!B746</f>
        <v>6.4.8</v>
      </c>
      <c r="C746" s="70" t="str">
        <f>VLOOKUP(B746,'Itens de Contrato'!B$6:J$873,2,0)</f>
        <v>HIDRANTE DE RECALQUE COMPLETO-VERMELHO</v>
      </c>
      <c r="D746" s="30">
        <f>'Itens de Contrato'!E746</f>
        <v>1</v>
      </c>
      <c r="E746" s="32">
        <f>D746*('Itens de Contrato'!F746 + 'Itens de Contrato'!G746)</f>
        <v>1564.8889724517937</v>
      </c>
      <c r="F746" s="55">
        <f>'Itens de Contrato'!E746</f>
        <v>1</v>
      </c>
      <c r="G746" s="34"/>
      <c r="H746" s="50">
        <f t="shared" si="11"/>
        <v>0</v>
      </c>
      <c r="I746" s="45">
        <f>G746*('Itens de Contrato'!F746+'Itens de Contrato'!G746)</f>
        <v>0</v>
      </c>
    </row>
    <row r="747" spans="1:9" ht="26.4" customHeight="1" x14ac:dyDescent="0.25">
      <c r="A747" s="40" t="str">
        <f>'Itens de Contrato'!A747</f>
        <v>Istalações Incêndio - Hidrantes / Extintores e Sinalização</v>
      </c>
      <c r="B747" s="22" t="str">
        <f>'Itens de Contrato'!B747</f>
        <v>6.4.9</v>
      </c>
      <c r="C747" s="70" t="str">
        <f>VLOOKUP(B747,'Itens de Contrato'!B$6:J$873,2,0)</f>
        <v>EXTINTOR PORTÁTIL, PÓ QUIMICO (FOSFATO MONOAMÔNICO), NBR-10121 PQS-6Kg TRICLASSE (3A-20B-EN010), FAB. KIDDE, AEROTEX</v>
      </c>
      <c r="D747" s="30">
        <f>'Itens de Contrato'!E747</f>
        <v>52</v>
      </c>
      <c r="E747" s="32">
        <f>D747*('Itens de Contrato'!F747 + 'Itens de Contrato'!G747)</f>
        <v>31532.512794903651</v>
      </c>
      <c r="F747" s="55">
        <f>'Itens de Contrato'!E747</f>
        <v>52</v>
      </c>
      <c r="G747" s="34"/>
      <c r="H747" s="50">
        <f t="shared" si="11"/>
        <v>0</v>
      </c>
      <c r="I747" s="45">
        <f>G747*('Itens de Contrato'!F747+'Itens de Contrato'!G747)</f>
        <v>0</v>
      </c>
    </row>
    <row r="748" spans="1:9" ht="26.4" customHeight="1" x14ac:dyDescent="0.25">
      <c r="A748" s="40" t="str">
        <f>'Itens de Contrato'!A748</f>
        <v>Istalações Incêndio - Hidrantes / Extintores e Sinalização</v>
      </c>
      <c r="B748" s="22" t="str">
        <f>'Itens de Contrato'!B748</f>
        <v>6.4.10</v>
      </c>
      <c r="C748" s="70" t="str">
        <f>VLOOKUP(B748,'Itens de Contrato'!B$6:J$873,2,0)</f>
        <v>SINALIZAÇÃO HIDRANTE, FOTOLUMINESCENTE NBR-13434 DIM. 20x15cm, FAB. KIDDE, AEROTEX</v>
      </c>
      <c r="D748" s="30">
        <f>'Itens de Contrato'!E748</f>
        <v>18</v>
      </c>
      <c r="E748" s="32">
        <f>D748*('Itens de Contrato'!F748 + 'Itens de Contrato'!G748)</f>
        <v>1292.7100690289283</v>
      </c>
      <c r="F748" s="55">
        <f>'Itens de Contrato'!E748</f>
        <v>18</v>
      </c>
      <c r="G748" s="34"/>
      <c r="H748" s="50">
        <f t="shared" si="11"/>
        <v>0</v>
      </c>
      <c r="I748" s="45">
        <f>G748*('Itens de Contrato'!F748+'Itens de Contrato'!G748)</f>
        <v>0</v>
      </c>
    </row>
    <row r="749" spans="1:9" ht="26.4" customHeight="1" x14ac:dyDescent="0.25">
      <c r="A749" s="40" t="str">
        <f>'Itens de Contrato'!A749</f>
        <v>Istalações Incêndio - Hidrantes / Extintores e Sinalização</v>
      </c>
      <c r="B749" s="22" t="str">
        <f>'Itens de Contrato'!B749</f>
        <v>6.4.11</v>
      </c>
      <c r="C749" s="70" t="str">
        <f>VLOOKUP(B749,'Itens de Contrato'!B$6:J$873,2,0)</f>
        <v>SINALIZAÇÃO EXTINTOR, FOTOLUMINESCENTE NBR-13434 DIM. 24x12cm, FAB. KIDDE, AEROTEX</v>
      </c>
      <c r="D749" s="30">
        <f>'Itens de Contrato'!E749</f>
        <v>52</v>
      </c>
      <c r="E749" s="32">
        <f>D749*('Itens de Contrato'!F749 + 'Itens de Contrato'!G749)</f>
        <v>3734.4957549724595</v>
      </c>
      <c r="F749" s="55">
        <f>'Itens de Contrato'!E749</f>
        <v>52</v>
      </c>
      <c r="G749" s="34"/>
      <c r="H749" s="50">
        <f t="shared" si="11"/>
        <v>0</v>
      </c>
      <c r="I749" s="45">
        <f>G749*('Itens de Contrato'!F749+'Itens de Contrato'!G749)</f>
        <v>0</v>
      </c>
    </row>
    <row r="750" spans="1:9" ht="26.4" customHeight="1" x14ac:dyDescent="0.25">
      <c r="A750" s="40" t="str">
        <f>'Itens de Contrato'!A750</f>
        <v>Istalações Incêndio - Hidrantes / Extintores e Sinalização</v>
      </c>
      <c r="B750" s="22" t="str">
        <f>'Itens de Contrato'!B750</f>
        <v>6.4.12</v>
      </c>
      <c r="C750" s="70" t="str">
        <f>VLOOKUP(B750,'Itens de Contrato'!B$6:J$873,2,0)</f>
        <v>SINALIZAÇÃO ALARME, FOTOLUMINESCENTE NBR-13434 DIM. 20x15cm, FAB. KIDDE, AEROTEX</v>
      </c>
      <c r="D750" s="30">
        <f>'Itens de Contrato'!E750</f>
        <v>36</v>
      </c>
      <c r="E750" s="32">
        <f>D750*('Itens de Contrato'!F750 + 'Itens de Contrato'!G750)</f>
        <v>2585.4201380578565</v>
      </c>
      <c r="F750" s="55">
        <f>'Itens de Contrato'!E750</f>
        <v>36</v>
      </c>
      <c r="G750" s="34"/>
      <c r="H750" s="50">
        <f t="shared" si="11"/>
        <v>0</v>
      </c>
      <c r="I750" s="45">
        <f>G750*('Itens de Contrato'!F750+'Itens de Contrato'!G750)</f>
        <v>0</v>
      </c>
    </row>
    <row r="751" spans="1:9" ht="26.4" customHeight="1" x14ac:dyDescent="0.25">
      <c r="A751" s="40" t="str">
        <f>'Itens de Contrato'!A751</f>
        <v>Istalações Incêndio - Hidrantes / Extintores e Sinalização</v>
      </c>
      <c r="B751" s="22" t="str">
        <f>'Itens de Contrato'!B751</f>
        <v>6.4.13</v>
      </c>
      <c r="C751" s="70" t="str">
        <f>VLOOKUP(B751,'Itens de Contrato'!B$6:J$873,2,0)</f>
        <v>SINALIZAÇÃO USO ELEVADOR, FOTOLUMINESCENTE NBR-13434 DIM. 10x30cm, FAB. KIDDE, AEROTEX</v>
      </c>
      <c r="D751" s="30">
        <f>'Itens de Contrato'!E751</f>
        <v>48</v>
      </c>
      <c r="E751" s="32">
        <f>D751*('Itens de Contrato'!F751 + 'Itens de Contrato'!G751)</f>
        <v>3447.2268507438089</v>
      </c>
      <c r="F751" s="55">
        <f>'Itens de Contrato'!E751</f>
        <v>48</v>
      </c>
      <c r="G751" s="34"/>
      <c r="H751" s="50">
        <f t="shared" si="11"/>
        <v>0</v>
      </c>
      <c r="I751" s="45">
        <f>G751*('Itens de Contrato'!F751+'Itens de Contrato'!G751)</f>
        <v>0</v>
      </c>
    </row>
    <row r="752" spans="1:9" ht="26.4" customHeight="1" x14ac:dyDescent="0.25">
      <c r="A752" s="40" t="str">
        <f>'Itens de Contrato'!A752</f>
        <v>Istalações Incêndio - Hidrantes / Extintores e Sinalização</v>
      </c>
      <c r="B752" s="22" t="str">
        <f>'Itens de Contrato'!B752</f>
        <v>6.4.14</v>
      </c>
      <c r="C752" s="70" t="str">
        <f>VLOOKUP(B752,'Itens de Contrato'!B$6:J$873,2,0)</f>
        <v>SINALIZAÇÃO PORTA CORTA-FOGO, FOTOLUMINESCENTE NBR-13434 DIM. 10x30cm, FAB. KIDDE, AEROTEX</v>
      </c>
      <c r="D752" s="30">
        <f>'Itens de Contrato'!E752</f>
        <v>19</v>
      </c>
      <c r="E752" s="32">
        <f>D752*('Itens de Contrato'!F752 + 'Itens de Contrato'!G752)</f>
        <v>1364.527295086091</v>
      </c>
      <c r="F752" s="55">
        <f>'Itens de Contrato'!E752</f>
        <v>19</v>
      </c>
      <c r="G752" s="34"/>
      <c r="H752" s="50">
        <f t="shared" si="11"/>
        <v>0</v>
      </c>
      <c r="I752" s="45">
        <f>G752*('Itens de Contrato'!F752+'Itens de Contrato'!G752)</f>
        <v>0</v>
      </c>
    </row>
    <row r="753" spans="1:9" ht="26.4" customHeight="1" x14ac:dyDescent="0.25">
      <c r="A753" s="40" t="str">
        <f>'Itens de Contrato'!A753</f>
        <v>Istalações Incêndio - Hidrantes / Extintores e Sinalização</v>
      </c>
      <c r="B753" s="22" t="str">
        <f>'Itens de Contrato'!B753</f>
        <v>6.4.15</v>
      </c>
      <c r="C753" s="70" t="str">
        <f>VLOOKUP(B753,'Itens de Contrato'!B$6:J$873,2,0)</f>
        <v>SINALIZAÇÃO DE PAVIMENTO, FOTOLUMINESCENTE NBR-13434 DIM. 20x15cm, FAB. KIDDE, AEROTEX</v>
      </c>
      <c r="D753" s="30">
        <f>'Itens de Contrato'!E753</f>
        <v>34</v>
      </c>
      <c r="E753" s="32">
        <f>D753*('Itens de Contrato'!F753 + 'Itens de Contrato'!G753)</f>
        <v>2441.7856859435315</v>
      </c>
      <c r="F753" s="55">
        <f>'Itens de Contrato'!E753</f>
        <v>34</v>
      </c>
      <c r="G753" s="34"/>
      <c r="H753" s="50">
        <f t="shared" si="11"/>
        <v>0</v>
      </c>
      <c r="I753" s="45">
        <f>G753*('Itens de Contrato'!F753+'Itens de Contrato'!G753)</f>
        <v>0</v>
      </c>
    </row>
    <row r="754" spans="1:9" ht="26.4" customHeight="1" x14ac:dyDescent="0.25">
      <c r="A754" s="40" t="str">
        <f>'Itens de Contrato'!A754</f>
        <v>Istalações Incêndio - Hidrantes / Extintores e Sinalização</v>
      </c>
      <c r="B754" s="22" t="str">
        <f>'Itens de Contrato'!B754</f>
        <v>6.4.16</v>
      </c>
      <c r="C754" s="70" t="str">
        <f>VLOOKUP(B754,'Itens de Contrato'!B$6:J$873,2,0)</f>
        <v>SINALIZAÇÃO SAÍDA DE EMERGÊNCIA e ROTA DE FUGA, FOTOLUMINESCENTE NBR-13434 DIM. 12x24cm, FAB. KIDDE, AEROTEX</v>
      </c>
      <c r="D754" s="30">
        <f>'Itens de Contrato'!E754</f>
        <v>2</v>
      </c>
      <c r="E754" s="32">
        <f>D754*('Itens de Contrato'!F754 + 'Itens de Contrato'!G754)</f>
        <v>143.63445211432537</v>
      </c>
      <c r="F754" s="55">
        <f>'Itens de Contrato'!E754</f>
        <v>2</v>
      </c>
      <c r="G754" s="34"/>
      <c r="H754" s="50">
        <f t="shared" si="11"/>
        <v>0</v>
      </c>
      <c r="I754" s="45">
        <f>G754*('Itens de Contrato'!F754+'Itens de Contrato'!G754)</f>
        <v>0</v>
      </c>
    </row>
    <row r="755" spans="1:9" ht="26.4" customHeight="1" x14ac:dyDescent="0.25">
      <c r="A755" s="40" t="str">
        <f>'Itens de Contrato'!A755</f>
        <v>Istalações Incêndio - Hidrantes / Extintores e Sinalização</v>
      </c>
      <c r="B755" s="22" t="str">
        <f>'Itens de Contrato'!B755</f>
        <v>6.4.17</v>
      </c>
      <c r="C755" s="70" t="str">
        <f>VLOOKUP(B755,'Itens de Contrato'!B$6:J$873,2,0)</f>
        <v>SINALIZAÇÃO SAÍDA DE EMERGÊNCIA e ROTA DE FUGA (DUPLA FACE), FOTOLUMINESCENTE NBR-13434 DIM. 12x24cm, FAB. KIDDE, AEROTEX</v>
      </c>
      <c r="D755" s="30">
        <f>'Itens de Contrato'!E755</f>
        <v>48</v>
      </c>
      <c r="E755" s="32">
        <f>D755*('Itens de Contrato'!F755 + 'Itens de Contrato'!G755)</f>
        <v>5727.4936391735664</v>
      </c>
      <c r="F755" s="55">
        <f>'Itens de Contrato'!E755</f>
        <v>48</v>
      </c>
      <c r="G755" s="34"/>
      <c r="H755" s="50">
        <f t="shared" si="11"/>
        <v>0</v>
      </c>
      <c r="I755" s="45">
        <f>G755*('Itens de Contrato'!F755+'Itens de Contrato'!G755)</f>
        <v>0</v>
      </c>
    </row>
    <row r="756" spans="1:9" ht="26.4" customHeight="1" x14ac:dyDescent="0.25">
      <c r="A756" s="40" t="str">
        <f>'Itens de Contrato'!A756</f>
        <v>Istalações Incêndio - Hidrantes / Extintores e Sinalização</v>
      </c>
      <c r="B756" s="22" t="str">
        <f>'Itens de Contrato'!B756</f>
        <v>6.4.18</v>
      </c>
      <c r="C756" s="70" t="str">
        <f>VLOOKUP(B756,'Itens de Contrato'!B$6:J$873,2,0)</f>
        <v>BLOCO AUTÔNOMO DE EMERGÊNCIA , AUTONOMIA 4 HORAS, 150 LUMENS, PLUGÁVEL, FAB. SEGURIMAX</v>
      </c>
      <c r="D756" s="30">
        <f>'Itens de Contrato'!E756</f>
        <v>117</v>
      </c>
      <c r="E756" s="32">
        <f>D756*('Itens de Contrato'!F756 + 'Itens de Contrato'!G756)</f>
        <v>10707.613071771715</v>
      </c>
      <c r="F756" s="55">
        <f>'Itens de Contrato'!E756</f>
        <v>117</v>
      </c>
      <c r="G756" s="34"/>
      <c r="H756" s="50">
        <f t="shared" si="11"/>
        <v>0</v>
      </c>
      <c r="I756" s="45">
        <f>G756*('Itens de Contrato'!F756+'Itens de Contrato'!G756)</f>
        <v>0</v>
      </c>
    </row>
    <row r="757" spans="1:9" ht="26.4" customHeight="1" x14ac:dyDescent="0.25">
      <c r="A757" s="40" t="str">
        <f>'Itens de Contrato'!A757</f>
        <v>Istalações Incêndio - Sistema SPDA</v>
      </c>
      <c r="B757" s="22" t="str">
        <f>'Itens de Contrato'!B757</f>
        <v>6.5.1</v>
      </c>
      <c r="C757" s="70" t="str">
        <f>VLOOKUP(B757,'Itens de Contrato'!B$6:J$873,2,0)</f>
        <v>CABO DE COBRE NÚ ELETROLÍTICO, TÊMPERA 1/2 DURA, NBR-6524, CL.2A, 07 FIOS, 1x35mm2 FAB. COBRECOM</v>
      </c>
      <c r="D757" s="30">
        <f>'Itens de Contrato'!E757</f>
        <v>250</v>
      </c>
      <c r="E757" s="32">
        <f>D757*('Itens de Contrato'!F757 + 'Itens de Contrato'!G757)</f>
        <v>18631.959328254172</v>
      </c>
      <c r="F757" s="55">
        <f>'Itens de Contrato'!E757</f>
        <v>250</v>
      </c>
      <c r="G757" s="34"/>
      <c r="H757" s="50">
        <f t="shared" si="11"/>
        <v>0</v>
      </c>
      <c r="I757" s="45">
        <f>G757*('Itens de Contrato'!F757+'Itens de Contrato'!G757)</f>
        <v>0</v>
      </c>
    </row>
    <row r="758" spans="1:9" ht="26.4" customHeight="1" x14ac:dyDescent="0.25">
      <c r="A758" s="40" t="str">
        <f>'Itens de Contrato'!A758</f>
        <v>Istalações Incêndio - Sistema SPDA</v>
      </c>
      <c r="B758" s="22" t="str">
        <f>'Itens de Contrato'!B758</f>
        <v>6.5.2</v>
      </c>
      <c r="C758" s="70" t="str">
        <f>VLOOKUP(B758,'Itens de Contrato'!B$6:J$873,2,0)</f>
        <v>CABO DE COBRE NÚ ELETROLÍTICO, TÊMPERA 1/2 DURA, NBR-6524, CL.2A, 07 FIOS, 1x50mm2 FAB. COBRECOM</v>
      </c>
      <c r="D758" s="30">
        <f>'Itens de Contrato'!E758</f>
        <v>200</v>
      </c>
      <c r="E758" s="32">
        <f>D758*('Itens de Contrato'!F758 + 'Itens de Contrato'!G758)</f>
        <v>22076.112289944951</v>
      </c>
      <c r="F758" s="55">
        <f>'Itens de Contrato'!E758</f>
        <v>200</v>
      </c>
      <c r="G758" s="34"/>
      <c r="H758" s="50">
        <f t="shared" si="11"/>
        <v>0</v>
      </c>
      <c r="I758" s="45">
        <f>G758*('Itens de Contrato'!F758+'Itens de Contrato'!G758)</f>
        <v>0</v>
      </c>
    </row>
    <row r="759" spans="1:9" ht="26.4" customHeight="1" x14ac:dyDescent="0.25">
      <c r="A759" s="40" t="str">
        <f>'Itens de Contrato'!A759</f>
        <v>Istalações Incêndio - Sistema SPDA</v>
      </c>
      <c r="B759" s="22" t="str">
        <f>'Itens de Contrato'!B759</f>
        <v>6.5.3</v>
      </c>
      <c r="C759" s="70" t="str">
        <f>VLOOKUP(B759,'Itens de Contrato'!B$6:J$873,2,0)</f>
        <v>CONECTOR PARALELO EM BRONZE CABO X CABO COM PARAFUSO E PORCA E PORCA EM AÇO GF, 02 CABOS 35mm2, TEL-6924, FAB. TERMOTÉCNICA ou CP2C2C BURNDY</v>
      </c>
      <c r="D759" s="30">
        <f>'Itens de Contrato'!E759</f>
        <v>18</v>
      </c>
      <c r="E759" s="32">
        <f>D759*('Itens de Contrato'!F759 + 'Itens de Contrato'!G759)</f>
        <v>638.81003411157155</v>
      </c>
      <c r="F759" s="55">
        <f>'Itens de Contrato'!E759</f>
        <v>18</v>
      </c>
      <c r="G759" s="34"/>
      <c r="H759" s="50">
        <f t="shared" si="11"/>
        <v>0</v>
      </c>
      <c r="I759" s="45">
        <f>G759*('Itens de Contrato'!F759+'Itens de Contrato'!G759)</f>
        <v>0</v>
      </c>
    </row>
    <row r="760" spans="1:9" ht="26.4" customHeight="1" x14ac:dyDescent="0.25">
      <c r="A760" s="40" t="str">
        <f>'Itens de Contrato'!A760</f>
        <v>Istalações Incêndio - Sistema SPDA</v>
      </c>
      <c r="B760" s="22" t="str">
        <f>'Itens de Contrato'!B760</f>
        <v>6.5.4</v>
      </c>
      <c r="C760" s="70" t="str">
        <f>VLOOKUP(B760,'Itens de Contrato'!B$6:J$873,2,0)</f>
        <v>CONECTOR PARALELO EM BRONZE CABO X CABO COM PARAFUSO E PORCA E PORCA EM AÇO GF, 02 CABOS 50mm2, TEL-6924, FAB. TERMOTÉCNICA ou CP2C2C BURNDY</v>
      </c>
      <c r="D760" s="30">
        <f>'Itens de Contrato'!E760</f>
        <v>7</v>
      </c>
      <c r="E760" s="32">
        <f>D760*('Itens de Contrato'!F760 + 'Itens de Contrato'!G760)</f>
        <v>283.63612625688768</v>
      </c>
      <c r="F760" s="55">
        <f>'Itens de Contrato'!E760</f>
        <v>7</v>
      </c>
      <c r="G760" s="34"/>
      <c r="H760" s="50">
        <f t="shared" si="11"/>
        <v>0</v>
      </c>
      <c r="I760" s="45">
        <f>G760*('Itens de Contrato'!F760+'Itens de Contrato'!G760)</f>
        <v>0</v>
      </c>
    </row>
    <row r="761" spans="1:9" ht="39.6" customHeight="1" x14ac:dyDescent="0.25">
      <c r="A761" s="40" t="str">
        <f>'Itens de Contrato'!A761</f>
        <v>Istalações Incêndio - Sistema SPDA</v>
      </c>
      <c r="B761" s="22" t="str">
        <f>'Itens de Contrato'!B761</f>
        <v>6.5.5</v>
      </c>
      <c r="C761" s="70" t="str">
        <f>VLOOKUP(B761,'Itens de Contrato'!B$6:J$873,2,0)</f>
        <v>HASTE DE TERRA: ELETRODO DE AÇO, SUPERFÍCIE REVESTIDA DE COBRE POR ELETRODEPOSIÇÃO 254μm, NA FORMA DE HASTE SEÇÃO CIRCULAR Ф 5/8" X 2,40m, NBR-13571, FAB.INTELLI, MAGNET</v>
      </c>
      <c r="D761" s="30">
        <f>'Itens de Contrato'!E761</f>
        <v>7</v>
      </c>
      <c r="E761" s="32">
        <f>D761*('Itens de Contrato'!F761 + 'Itens de Contrato'!G761)</f>
        <v>3088.6996093767284</v>
      </c>
      <c r="F761" s="55">
        <f>'Itens de Contrato'!E761</f>
        <v>7</v>
      </c>
      <c r="G761" s="34"/>
      <c r="H761" s="50">
        <f t="shared" si="11"/>
        <v>0</v>
      </c>
      <c r="I761" s="45">
        <f>G761*('Itens de Contrato'!F761+'Itens de Contrato'!G761)</f>
        <v>0</v>
      </c>
    </row>
    <row r="762" spans="1:9" x14ac:dyDescent="0.25">
      <c r="A762" s="40" t="str">
        <f>'Itens de Contrato'!A762</f>
        <v>Istalações Incêndio - Sistema SPDA</v>
      </c>
      <c r="B762" s="22" t="str">
        <f>'Itens de Contrato'!B762</f>
        <v>6.5.6</v>
      </c>
      <c r="C762" s="70" t="str">
        <f>VLOOKUP(B762,'Itens de Contrato'!B$6:J$873,2,0)</f>
        <v>SOLDA EXOTÉRMICA (CARTUCHO No. 115), FAB. EXOSOLDA</v>
      </c>
      <c r="D762" s="30">
        <f>'Itens de Contrato'!E762</f>
        <v>13</v>
      </c>
      <c r="E762" s="32">
        <f>D762*('Itens de Contrato'!F762 + 'Itens de Contrato'!G762)</f>
        <v>999.01394223485045</v>
      </c>
      <c r="F762" s="55">
        <f>'Itens de Contrato'!E762</f>
        <v>13</v>
      </c>
      <c r="G762" s="34"/>
      <c r="H762" s="50">
        <f t="shared" si="11"/>
        <v>0</v>
      </c>
      <c r="I762" s="45">
        <f>G762*('Itens de Contrato'!F762+'Itens de Contrato'!G762)</f>
        <v>0</v>
      </c>
    </row>
    <row r="763" spans="1:9" ht="26.4" customHeight="1" x14ac:dyDescent="0.25">
      <c r="A763" s="40" t="str">
        <f>'Itens de Contrato'!A763</f>
        <v>Istalações Incêndio - Sistema SPDA</v>
      </c>
      <c r="B763" s="22" t="str">
        <f>'Itens de Contrato'!B763</f>
        <v>6.5.7</v>
      </c>
      <c r="C763" s="70" t="str">
        <f>VLOOKUP(B763,'Itens de Contrato'!B$6:J$873,2,0)</f>
        <v>TAMPA REFORÇADA EM FERRO FUNDIDO COM ESCOTILHA 300mm REF.: TEL-536, FAB. TERMOTÉCNICA</v>
      </c>
      <c r="D763" s="30">
        <f>'Itens de Contrato'!E763</f>
        <v>7</v>
      </c>
      <c r="E763" s="32">
        <f>D763*('Itens de Contrato'!F763 + 'Itens de Contrato'!G763)</f>
        <v>1467.0834116735564</v>
      </c>
      <c r="F763" s="55">
        <f>'Itens de Contrato'!E763</f>
        <v>7</v>
      </c>
      <c r="G763" s="34"/>
      <c r="H763" s="50">
        <f t="shared" si="11"/>
        <v>0</v>
      </c>
      <c r="I763" s="45">
        <f>G763*('Itens de Contrato'!F763+'Itens de Contrato'!G763)</f>
        <v>0</v>
      </c>
    </row>
    <row r="764" spans="1:9" x14ac:dyDescent="0.25">
      <c r="A764" s="40" t="str">
        <f>'Itens de Contrato'!A764</f>
        <v>Istalações Incêndio - Sistema SPDA</v>
      </c>
      <c r="B764" s="22" t="str">
        <f>'Itens de Contrato'!B764</f>
        <v>6.5.8</v>
      </c>
      <c r="C764" s="70" t="str">
        <f>VLOOKUP(B764,'Itens de Contrato'!B$6:J$873,2,0)</f>
        <v>TERMINAL DE COMPRESSÃO ESTANHADO 01 FURO P/ 35mm2, TEL-5135, FAB. TERMOTÉCNICA</v>
      </c>
      <c r="D764" s="30">
        <f>'Itens de Contrato'!E764</f>
        <v>2</v>
      </c>
      <c r="E764" s="32">
        <f>D764*('Itens de Contrato'!F764 + 'Itens de Contrato'!G764)</f>
        <v>40.63122439187336</v>
      </c>
      <c r="F764" s="55">
        <f>'Itens de Contrato'!E764</f>
        <v>2</v>
      </c>
      <c r="G764" s="34"/>
      <c r="H764" s="50">
        <f t="shared" si="11"/>
        <v>0</v>
      </c>
      <c r="I764" s="45">
        <f>G764*('Itens de Contrato'!F764+'Itens de Contrato'!G764)</f>
        <v>0</v>
      </c>
    </row>
    <row r="765" spans="1:9" x14ac:dyDescent="0.25">
      <c r="A765" s="40" t="str">
        <f>'Itens de Contrato'!A765</f>
        <v>Istalações Incêndio - Sistema SPDA</v>
      </c>
      <c r="B765" s="22" t="str">
        <f>'Itens de Contrato'!B765</f>
        <v>6.5.9</v>
      </c>
      <c r="C765" s="70" t="str">
        <f>VLOOKUP(B765,'Itens de Contrato'!B$6:J$873,2,0)</f>
        <v>TERMINAL DE COMPRESSÃO ESTANHADO 01 FURO P/ 50mm2, TEL-5150, FAB. TERMOTÉCNICA</v>
      </c>
      <c r="D765" s="30">
        <f>'Itens de Contrato'!E765</f>
        <v>19</v>
      </c>
      <c r="E765" s="32">
        <f>D765*('Itens de Contrato'!F765 + 'Itens de Contrato'!G765)</f>
        <v>464.57641369662633</v>
      </c>
      <c r="F765" s="55">
        <f>'Itens de Contrato'!E765</f>
        <v>19</v>
      </c>
      <c r="G765" s="34"/>
      <c r="H765" s="50">
        <f t="shared" si="11"/>
        <v>0</v>
      </c>
      <c r="I765" s="45">
        <f>G765*('Itens de Contrato'!F765+'Itens de Contrato'!G765)</f>
        <v>0</v>
      </c>
    </row>
    <row r="766" spans="1:9" ht="26.4" customHeight="1" x14ac:dyDescent="0.25">
      <c r="A766" s="40" t="str">
        <f>'Itens de Contrato'!A766</f>
        <v>Istalações Incêndio - Sistema SPDA</v>
      </c>
      <c r="B766" s="22" t="str">
        <f>'Itens de Contrato'!B766</f>
        <v>6.5.10</v>
      </c>
      <c r="C766" s="70" t="str">
        <f>VLOOKUP(B766,'Itens de Contrato'!B$6:J$873,2,0)</f>
        <v>GRAMPO TIPO UNHA LATÃO P/ CABO 16 A 50mm² FURO 7mm TEL-700, FAB. TERMOTÉCNICA, PARAKLIN</v>
      </c>
      <c r="D766" s="30">
        <f>'Itens de Contrato'!E766</f>
        <v>110</v>
      </c>
      <c r="E766" s="32">
        <f>D766*('Itens de Contrato'!F766 + 'Itens de Contrato'!G766)</f>
        <v>645.51670113636499</v>
      </c>
      <c r="F766" s="55">
        <f>'Itens de Contrato'!E766</f>
        <v>110</v>
      </c>
      <c r="G766" s="34"/>
      <c r="H766" s="50">
        <f t="shared" si="11"/>
        <v>0</v>
      </c>
      <c r="I766" s="45">
        <f>G766*('Itens de Contrato'!F766+'Itens de Contrato'!G766)</f>
        <v>0</v>
      </c>
    </row>
    <row r="767" spans="1:9" ht="26.4" customHeight="1" x14ac:dyDescent="0.25">
      <c r="A767" s="40" t="str">
        <f>'Itens de Contrato'!A767</f>
        <v>Istalações Incêndio - Sistema SPDA</v>
      </c>
      <c r="B767" s="22" t="str">
        <f>'Itens de Contrato'!B767</f>
        <v>6.5.11</v>
      </c>
      <c r="C767" s="70" t="str">
        <f>VLOOKUP(B767,'Itens de Contrato'!B$6:J$873,2,0)</f>
        <v>PARAFUSO SEXTAVADO INOX Ф1/4" x 1.1/4" TEL-5329 + PORCA INOX TEL-5314 + ARRUELA TEL-5303, FAB. TERMOTÉCNICA</v>
      </c>
      <c r="D767" s="30">
        <f>'Itens de Contrato'!E767</f>
        <v>110</v>
      </c>
      <c r="E767" s="32">
        <f>D767*('Itens de Contrato'!F767 + 'Itens de Contrato'!G767)</f>
        <v>645.51670113636499</v>
      </c>
      <c r="F767" s="55">
        <f>'Itens de Contrato'!E767</f>
        <v>110</v>
      </c>
      <c r="G767" s="34"/>
      <c r="H767" s="50">
        <f t="shared" si="11"/>
        <v>0</v>
      </c>
      <c r="I767" s="45">
        <f>G767*('Itens de Contrato'!F767+'Itens de Contrato'!G767)</f>
        <v>0</v>
      </c>
    </row>
    <row r="768" spans="1:9" ht="26.4" customHeight="1" x14ac:dyDescent="0.25">
      <c r="A768" s="40" t="str">
        <f>'Itens de Contrato'!A768</f>
        <v>Istalações Incêndio - Sistema SPDA</v>
      </c>
      <c r="B768" s="22" t="str">
        <f>'Itens de Contrato'!B768</f>
        <v>6.5.12</v>
      </c>
      <c r="C768" s="70" t="str">
        <f>VLOOKUP(B768,'Itens de Contrato'!B$6:J$873,2,0)</f>
        <v>CAPTOR TIPO FRANKLIN 04 PONTAS INOX TEL-036 C/DUAS DESCIDAS 3/4" x 350mm, FAB. TERMOTÉCNICA, PARAKLIN</v>
      </c>
      <c r="D768" s="30">
        <f>'Itens de Contrato'!E768</f>
        <v>1</v>
      </c>
      <c r="E768" s="32">
        <f>D768*('Itens de Contrato'!F768 + 'Itens de Contrato'!G768)</f>
        <v>181.91834304752098</v>
      </c>
      <c r="F768" s="55">
        <f>'Itens de Contrato'!E768</f>
        <v>1</v>
      </c>
      <c r="G768" s="34"/>
      <c r="H768" s="50">
        <f t="shared" si="11"/>
        <v>0</v>
      </c>
      <c r="I768" s="45">
        <f>G768*('Itens de Contrato'!F768+'Itens de Contrato'!G768)</f>
        <v>0</v>
      </c>
    </row>
    <row r="769" spans="1:9" x14ac:dyDescent="0.25">
      <c r="A769" s="40" t="str">
        <f>'Itens de Contrato'!A769</f>
        <v>Istalações Incêndio - Sistema SPDA</v>
      </c>
      <c r="B769" s="22" t="str">
        <f>'Itens de Contrato'!B769</f>
        <v>6.5.13</v>
      </c>
      <c r="C769" s="70" t="str">
        <f>VLOOKUP(B769,'Itens de Contrato'!B$6:J$873,2,0)</f>
        <v>ISOLADOR DE PORCELANA, CLASSE 15kV C/ADAPTADOR DE LATÃO 3/4", FAB. TELUZ</v>
      </c>
      <c r="D769" s="30">
        <f>'Itens de Contrato'!E769</f>
        <v>1</v>
      </c>
      <c r="E769" s="32">
        <f>D769*('Itens de Contrato'!F769 + 'Itens de Contrato'!G769)</f>
        <v>148.077619018251</v>
      </c>
      <c r="F769" s="55">
        <f>'Itens de Contrato'!E769</f>
        <v>1</v>
      </c>
      <c r="G769" s="34"/>
      <c r="H769" s="50">
        <f t="shared" si="11"/>
        <v>0</v>
      </c>
      <c r="I769" s="45">
        <f>G769*('Itens de Contrato'!F769+'Itens de Contrato'!G769)</f>
        <v>0</v>
      </c>
    </row>
    <row r="770" spans="1:9" ht="26.4" customHeight="1" x14ac:dyDescent="0.25">
      <c r="A770" s="40" t="str">
        <f>'Itens de Contrato'!A770</f>
        <v>Istalações Incêndio - Sistema SPDA</v>
      </c>
      <c r="B770" s="22" t="str">
        <f>'Itens de Contrato'!B770</f>
        <v>6.5.14</v>
      </c>
      <c r="C770" s="70" t="str">
        <f>VLOOKUP(B770,'Itens de Contrato'!B$6:J$873,2,0)</f>
        <v>PEÇA EM CHAPA DE FERRO 3/8" COM 04 CHUMBADORES TEL-075 - SUPORTE MASTRO, FAB. TERMOTÉCNICA, PARAKLIN</v>
      </c>
      <c r="D770" s="30">
        <f>'Itens de Contrato'!E770</f>
        <v>1</v>
      </c>
      <c r="E770" s="32">
        <f>D770*('Itens de Contrato'!F770 + 'Itens de Contrato'!G770)</f>
        <v>294.98157130716322</v>
      </c>
      <c r="F770" s="55">
        <f>'Itens de Contrato'!E770</f>
        <v>1</v>
      </c>
      <c r="G770" s="34"/>
      <c r="H770" s="50">
        <f t="shared" si="11"/>
        <v>0</v>
      </c>
      <c r="I770" s="45">
        <f>G770*('Itens de Contrato'!F770+'Itens de Contrato'!G770)</f>
        <v>0</v>
      </c>
    </row>
    <row r="771" spans="1:9" ht="26.4" customHeight="1" x14ac:dyDescent="0.25">
      <c r="A771" s="40" t="str">
        <f>'Itens de Contrato'!A771</f>
        <v>Istalações Incêndio - Sistema SPDA</v>
      </c>
      <c r="B771" s="22" t="str">
        <f>'Itens de Contrato'!B771</f>
        <v>6.5.15</v>
      </c>
      <c r="C771" s="70" t="str">
        <f>VLOOKUP(B771,'Itens de Contrato'!B$6:J$873,2,0)</f>
        <v xml:space="preserve">MASTRO SIMPLES EM TUBO DE FERRO GALVANIZADO 3,00m x Ф 2"  TEL-470, FAB. TERMOTÉCNICA, PARAKLIN </v>
      </c>
      <c r="D771" s="30">
        <f>'Itens de Contrato'!E771</f>
        <v>1</v>
      </c>
      <c r="E771" s="32">
        <f>D771*('Itens de Contrato'!F771 + 'Itens de Contrato'!G771)</f>
        <v>744.88715088705385</v>
      </c>
      <c r="F771" s="55">
        <f>'Itens de Contrato'!E771</f>
        <v>1</v>
      </c>
      <c r="G771" s="34"/>
      <c r="H771" s="50">
        <f t="shared" si="11"/>
        <v>0</v>
      </c>
      <c r="I771" s="45">
        <f>G771*('Itens de Contrato'!F771+'Itens de Contrato'!G771)</f>
        <v>0</v>
      </c>
    </row>
    <row r="772" spans="1:9" ht="26.4" customHeight="1" x14ac:dyDescent="0.25">
      <c r="A772" s="40" t="str">
        <f>'Itens de Contrato'!A772</f>
        <v>Istalações Incêndio - Sistema SPDA</v>
      </c>
      <c r="B772" s="22" t="str">
        <f>'Itens de Contrato'!B772</f>
        <v>6.5.16</v>
      </c>
      <c r="C772" s="70" t="str">
        <f>VLOOKUP(B772,'Itens de Contrato'!B$6:J$873,2,0)</f>
        <v>CONJUNTO DE CONTRAVENTAGEM GALV. C/ CABO DE AÇO TEL-413, FAB. TERMOTÉCNICA, PARAKLIN, TELUZ</v>
      </c>
      <c r="D772" s="30">
        <f>'Itens de Contrato'!E772</f>
        <v>1</v>
      </c>
      <c r="E772" s="32">
        <f>D772*('Itens de Contrato'!F772 + 'Itens de Contrato'!G772)</f>
        <v>754.19824027314212</v>
      </c>
      <c r="F772" s="55">
        <f>'Itens de Contrato'!E772</f>
        <v>1</v>
      </c>
      <c r="G772" s="34"/>
      <c r="H772" s="50">
        <f t="shared" si="11"/>
        <v>0</v>
      </c>
      <c r="I772" s="45">
        <f>G772*('Itens de Contrato'!F772+'Itens de Contrato'!G772)</f>
        <v>0</v>
      </c>
    </row>
    <row r="773" spans="1:9" ht="26.4" customHeight="1" x14ac:dyDescent="0.25">
      <c r="A773" s="40" t="str">
        <f>'Itens de Contrato'!A773</f>
        <v>Istalações Incêndio - Sistema SPDA</v>
      </c>
      <c r="B773" s="22" t="str">
        <f>'Itens de Contrato'!B773</f>
        <v>6.5.17</v>
      </c>
      <c r="C773" s="70" t="str">
        <f>VLOOKUP(B773,'Itens de Contrato'!B$6:J$873,2,0)</f>
        <v>SUPORTE SIMPLES 02 FUROS 5/16" C/ROLDANA TEL-240, FAB. TERMOTÉCNICA, PARAKLIN, TELUZ</v>
      </c>
      <c r="D773" s="30">
        <f>'Itens de Contrato'!E773</f>
        <v>4</v>
      </c>
      <c r="E773" s="32">
        <f>D773*('Itens de Contrato'!F773 + 'Itens de Contrato'!G773)</f>
        <v>196.23707714545492</v>
      </c>
      <c r="F773" s="55">
        <f>'Itens de Contrato'!E773</f>
        <v>4</v>
      </c>
      <c r="G773" s="34"/>
      <c r="H773" s="50">
        <f t="shared" si="11"/>
        <v>0</v>
      </c>
      <c r="I773" s="45">
        <f>G773*('Itens de Contrato'!F773+'Itens de Contrato'!G773)</f>
        <v>0</v>
      </c>
    </row>
    <row r="774" spans="1:9" ht="26.4" customHeight="1" x14ac:dyDescent="0.25">
      <c r="A774" s="40" t="str">
        <f>'Itens de Contrato'!A774</f>
        <v>Istalações Incêndio - Sistema SPDA</v>
      </c>
      <c r="B774" s="22" t="str">
        <f>'Itens de Contrato'!B774</f>
        <v>6.5.18</v>
      </c>
      <c r="C774" s="70" t="str">
        <f>VLOOKUP(B774,'Itens de Contrato'!B$6:J$873,2,0)</f>
        <v>SUPORTE REFORÇADO 02 FUROS 5/16" C/ROLDANA TEL-280, FAB. TERMOTÉCNICA, PARAKLIN, TELUZ</v>
      </c>
      <c r="D774" s="30">
        <f>'Itens de Contrato'!E774</f>
        <v>4</v>
      </c>
      <c r="E774" s="32">
        <f>D774*('Itens de Contrato'!F774 + 'Itens de Contrato'!G774)</f>
        <v>513.28358296418833</v>
      </c>
      <c r="F774" s="55">
        <f>'Itens de Contrato'!E774</f>
        <v>4</v>
      </c>
      <c r="G774" s="34"/>
      <c r="H774" s="50">
        <f t="shared" ref="H774:H837" si="12">G774/D774</f>
        <v>0</v>
      </c>
      <c r="I774" s="45">
        <f>G774*('Itens de Contrato'!F774+'Itens de Contrato'!G774)</f>
        <v>0</v>
      </c>
    </row>
    <row r="775" spans="1:9" x14ac:dyDescent="0.25">
      <c r="A775" s="40" t="str">
        <f>'Itens de Contrato'!A775</f>
        <v>Istalações Incêndio - Sistema SPDA</v>
      </c>
      <c r="B775" s="22" t="str">
        <f>'Itens de Contrato'!B775</f>
        <v>6.5.19</v>
      </c>
      <c r="C775" s="70" t="str">
        <f>VLOOKUP(B775,'Itens de Contrato'!B$6:J$873,2,0)</f>
        <v>ABRAÇADEIRA GUIA REFORÇADA 2" TEL-390, FAB. TERMOTÉCNICA, PARAKLIN, TELUZ</v>
      </c>
      <c r="D775" s="30">
        <f>'Itens de Contrato'!E775</f>
        <v>2</v>
      </c>
      <c r="E775" s="32">
        <f>D775*('Itens de Contrato'!F775 + 'Itens de Contrato'!G775)</f>
        <v>222.21423408815468</v>
      </c>
      <c r="F775" s="55">
        <f>'Itens de Contrato'!E775</f>
        <v>2</v>
      </c>
      <c r="G775" s="34"/>
      <c r="H775" s="50">
        <f t="shared" si="12"/>
        <v>0</v>
      </c>
      <c r="I775" s="45">
        <f>G775*('Itens de Contrato'!F775+'Itens de Contrato'!G775)</f>
        <v>0</v>
      </c>
    </row>
    <row r="776" spans="1:9" x14ac:dyDescent="0.25">
      <c r="A776" s="40" t="str">
        <f>'Itens de Contrato'!A776</f>
        <v>Istalações Incêndio - Sistema SPDA</v>
      </c>
      <c r="B776" s="22" t="str">
        <f>'Itens de Contrato'!B776</f>
        <v>6.5.20</v>
      </c>
      <c r="C776" s="70" t="str">
        <f>VLOOKUP(B776,'Itens de Contrato'!B$6:J$873,2,0)</f>
        <v>ABRACADEIRA GUIA SIMPLES Ф 2" TEL-370, FAB. TERMOTÉCNICA, PARAKLIN, TELUZ</v>
      </c>
      <c r="D776" s="30">
        <f>'Itens de Contrato'!E776</f>
        <v>1</v>
      </c>
      <c r="E776" s="32">
        <f>D776*('Itens de Contrato'!F776 + 'Itens de Contrato'!G776)</f>
        <v>96.00593845991753</v>
      </c>
      <c r="F776" s="55">
        <f>'Itens de Contrato'!E776</f>
        <v>1</v>
      </c>
      <c r="G776" s="34"/>
      <c r="H776" s="50">
        <f t="shared" si="12"/>
        <v>0</v>
      </c>
      <c r="I776" s="45">
        <f>G776*('Itens de Contrato'!F776+'Itens de Contrato'!G776)</f>
        <v>0</v>
      </c>
    </row>
    <row r="777" spans="1:9" ht="26.4" customHeight="1" x14ac:dyDescent="0.25">
      <c r="A777" s="40" t="str">
        <f>'Itens de Contrato'!A777</f>
        <v>Istalações Incêndio - Sistema SPDA</v>
      </c>
      <c r="B777" s="22" t="str">
        <f>'Itens de Contrato'!B777</f>
        <v>6.5.21</v>
      </c>
      <c r="C777" s="70" t="str">
        <f>VLOOKUP(B777,'Itens de Contrato'!B$6:J$873,2,0)</f>
        <v>ELETRODUTO PVC RÍGIDO ROSCÁVEL, CLASSE B, NBR-15465,  Ф 1" x 3,0m, FAB.TIGRE, AMANCO</v>
      </c>
      <c r="D777" s="30">
        <f>'Itens de Contrato'!E777</f>
        <v>18</v>
      </c>
      <c r="E777" s="32">
        <f>D777*('Itens de Contrato'!F777 + 'Itens de Contrato'!G777)</f>
        <v>1071.8930572376055</v>
      </c>
      <c r="F777" s="55">
        <f>'Itens de Contrato'!E777</f>
        <v>18</v>
      </c>
      <c r="G777" s="34"/>
      <c r="H777" s="50">
        <f t="shared" si="12"/>
        <v>0</v>
      </c>
      <c r="I777" s="45">
        <f>G777*('Itens de Contrato'!F777+'Itens de Contrato'!G777)</f>
        <v>0</v>
      </c>
    </row>
    <row r="778" spans="1:9" x14ac:dyDescent="0.25">
      <c r="A778" s="40" t="str">
        <f>'Itens de Contrato'!A778</f>
        <v>Istalações Incêndio - Sistema SPDA</v>
      </c>
      <c r="B778" s="22" t="str">
        <f>'Itens de Contrato'!B778</f>
        <v>6.5.22</v>
      </c>
      <c r="C778" s="70" t="str">
        <f>VLOOKUP(B778,'Itens de Contrato'!B$6:J$873,2,0)</f>
        <v>CURVA 90o P/ELETRODUTO PVC RÍGIDO, ROSCA Ф 1", FAB.TIGRE, AMANCO</v>
      </c>
      <c r="D778" s="30">
        <f>'Itens de Contrato'!E778</f>
        <v>3</v>
      </c>
      <c r="E778" s="32">
        <f>D778*('Itens de Contrato'!F778 + 'Itens de Contrato'!G778)</f>
        <v>36.216001933884378</v>
      </c>
      <c r="F778" s="55">
        <f>'Itens de Contrato'!E778</f>
        <v>3</v>
      </c>
      <c r="G778" s="34"/>
      <c r="H778" s="50">
        <f t="shared" si="12"/>
        <v>0</v>
      </c>
      <c r="I778" s="45">
        <f>G778*('Itens de Contrato'!F778+'Itens de Contrato'!G778)</f>
        <v>0</v>
      </c>
    </row>
    <row r="779" spans="1:9" x14ac:dyDescent="0.25">
      <c r="A779" s="40" t="str">
        <f>'Itens de Contrato'!A779</f>
        <v>Istalações Incêndio - Sistema SPDA</v>
      </c>
      <c r="B779" s="22" t="str">
        <f>'Itens de Contrato'!B779</f>
        <v>6.5.23</v>
      </c>
      <c r="C779" s="70" t="str">
        <f>VLOOKUP(B779,'Itens de Contrato'!B$6:J$873,2,0)</f>
        <v>LUVA P/ELETRODUTO PVC RÍGIDO, ROSCA Ф 1", FAB.TIGRE, AMANCO</v>
      </c>
      <c r="D779" s="30">
        <f>'Itens de Contrato'!E779</f>
        <v>21</v>
      </c>
      <c r="E779" s="32">
        <f>D779*('Itens de Contrato'!F779 + 'Itens de Contrato'!G779)</f>
        <v>151.98984144938046</v>
      </c>
      <c r="F779" s="55">
        <f>'Itens de Contrato'!E779</f>
        <v>21</v>
      </c>
      <c r="G779" s="34"/>
      <c r="H779" s="50">
        <f t="shared" si="12"/>
        <v>0</v>
      </c>
      <c r="I779" s="45">
        <f>G779*('Itens de Contrato'!F779+'Itens de Contrato'!G779)</f>
        <v>0</v>
      </c>
    </row>
    <row r="780" spans="1:9" x14ac:dyDescent="0.25">
      <c r="A780" s="40" t="str">
        <f>'Itens de Contrato'!A780</f>
        <v>Istalações Incêndio - Sistema SPDA</v>
      </c>
      <c r="B780" s="22" t="str">
        <f>'Itens de Contrato'!B780</f>
        <v>6.5.24</v>
      </c>
      <c r="C780" s="70" t="str">
        <f>VLOOKUP(B780,'Itens de Contrato'!B$6:J$873,2,0)</f>
        <v>ALÇA DE SALVAMENTO 5/8" CHUMBADA NA ESTRUTURA</v>
      </c>
      <c r="D780" s="30">
        <f>'Itens de Contrato'!E780</f>
        <v>2</v>
      </c>
      <c r="E780" s="32">
        <f>D780*('Itens de Contrato'!F780 + 'Itens de Contrato'!G780)</f>
        <v>273.85557017906393</v>
      </c>
      <c r="F780" s="55">
        <f>'Itens de Contrato'!E780</f>
        <v>2</v>
      </c>
      <c r="G780" s="34"/>
      <c r="H780" s="50">
        <f t="shared" si="12"/>
        <v>0</v>
      </c>
      <c r="I780" s="45">
        <f>G780*('Itens de Contrato'!F780+'Itens de Contrato'!G780)</f>
        <v>0</v>
      </c>
    </row>
    <row r="781" spans="1:9" x14ac:dyDescent="0.25">
      <c r="A781" s="40" t="str">
        <f>'Itens de Contrato'!A781</f>
        <v>Istalações Incêndio - Sistema SPDA</v>
      </c>
      <c r="B781" s="22" t="str">
        <f>'Itens de Contrato'!B781</f>
        <v>6.5.25</v>
      </c>
      <c r="C781" s="70" t="str">
        <f>VLOOKUP(B781,'Itens de Contrato'!B$6:J$873,2,0)</f>
        <v>GUIA DA ALÇA DE SALVAMENTO</v>
      </c>
      <c r="D781" s="30">
        <f>'Itens de Contrato'!E781</f>
        <v>2</v>
      </c>
      <c r="E781" s="32">
        <f>D781*('Itens de Contrato'!F781 + 'Itens de Contrato'!G781)</f>
        <v>586.83336466942274</v>
      </c>
      <c r="F781" s="55">
        <f>'Itens de Contrato'!E781</f>
        <v>2</v>
      </c>
      <c r="G781" s="34"/>
      <c r="H781" s="50">
        <f t="shared" si="12"/>
        <v>0</v>
      </c>
      <c r="I781" s="45">
        <f>G781*('Itens de Contrato'!F781+'Itens de Contrato'!G781)</f>
        <v>0</v>
      </c>
    </row>
    <row r="782" spans="1:9" x14ac:dyDescent="0.25">
      <c r="A782" s="40" t="str">
        <f>'Itens de Contrato'!A782</f>
        <v>Istalações Incêndio - Sistema SPDA</v>
      </c>
      <c r="B782" s="22" t="str">
        <f>'Itens de Contrato'!B782</f>
        <v>6.5.26</v>
      </c>
      <c r="C782" s="70" t="str">
        <f>VLOOKUP(B782,'Itens de Contrato'!B$6:J$873,2,0)</f>
        <v>FITA PERFURADA EM LATÃO TEL-751, FAB. TERMOTÉCNICA</v>
      </c>
      <c r="D782" s="30">
        <f>'Itens de Contrato'!E782</f>
        <v>1</v>
      </c>
      <c r="E782" s="32">
        <f>D782*('Itens de Contrato'!F782 + 'Itens de Contrato'!G782)</f>
        <v>435.65391215220467</v>
      </c>
      <c r="F782" s="55">
        <f>'Itens de Contrato'!E782</f>
        <v>1</v>
      </c>
      <c r="G782" s="34"/>
      <c r="H782" s="50">
        <f t="shared" si="12"/>
        <v>0</v>
      </c>
      <c r="I782" s="45">
        <f>G782*('Itens de Contrato'!F782+'Itens de Contrato'!G782)</f>
        <v>0</v>
      </c>
    </row>
    <row r="783" spans="1:9" ht="26.4" customHeight="1" x14ac:dyDescent="0.25">
      <c r="A783" s="40" t="str">
        <f>'Itens de Contrato'!A783</f>
        <v>Istalações Incêndio - Sistema SPDA</v>
      </c>
      <c r="B783" s="22" t="str">
        <f>'Itens de Contrato'!B783</f>
        <v>6.5.27</v>
      </c>
      <c r="C783" s="70" t="str">
        <f>VLOOKUP(B783,'Itens de Contrato'!B$6:J$873,2,0)</f>
        <v xml:space="preserve">BEP - CAIXA DE EQUIPOTENCIAL 500x500x155mm, COM BARRAS DE COBRE E 11 TERMINAIS DE PRESSÃO, TEL-900, FAB. TERMOTÉCNICA, CARMEHIL </v>
      </c>
      <c r="D783" s="30">
        <f>'Itens de Contrato'!E783</f>
        <v>1</v>
      </c>
      <c r="E783" s="32">
        <f>D783*('Itens de Contrato'!F783 + 'Itens de Contrato'!G783)</f>
        <v>1050.1522782989002</v>
      </c>
      <c r="F783" s="55">
        <f>'Itens de Contrato'!E783</f>
        <v>1</v>
      </c>
      <c r="G783" s="34"/>
      <c r="H783" s="50">
        <f t="shared" si="12"/>
        <v>0</v>
      </c>
      <c r="I783" s="45">
        <f>G783*('Itens de Contrato'!F783+'Itens de Contrato'!G783)</f>
        <v>0</v>
      </c>
    </row>
    <row r="784" spans="1:9" ht="26.4" customHeight="1" x14ac:dyDescent="0.25">
      <c r="A784" s="40" t="str">
        <f>'Itens de Contrato'!A784</f>
        <v>Istalações Incêndio - Sistema SPDA</v>
      </c>
      <c r="B784" s="22" t="str">
        <f>'Itens de Contrato'!B784</f>
        <v>6.5.28</v>
      </c>
      <c r="C784" s="70" t="str">
        <f>VLOOKUP(B784,'Itens de Contrato'!B$6:J$873,2,0)</f>
        <v xml:space="preserve">BEL - CAIXA DE EQUIPOTENCIAL 380x320x175mm, COM BARRAS DE COBRE E 09 TERMINAIS DE PRESSÃO, TEL-903, FAB. TERMOTÉCNICA, CARMEHIL </v>
      </c>
      <c r="D784" s="30">
        <f>'Itens de Contrato'!E784</f>
        <v>3</v>
      </c>
      <c r="E784" s="32">
        <f>D784*('Itens de Contrato'!F784 + 'Itens de Contrato'!G784)</f>
        <v>2221.5834519628147</v>
      </c>
      <c r="F784" s="55">
        <f>'Itens de Contrato'!E784</f>
        <v>3</v>
      </c>
      <c r="G784" s="34"/>
      <c r="H784" s="50">
        <f t="shared" si="12"/>
        <v>0</v>
      </c>
      <c r="I784" s="45">
        <f>G784*('Itens de Contrato'!F784+'Itens de Contrato'!G784)</f>
        <v>0</v>
      </c>
    </row>
    <row r="785" spans="1:9" ht="26.4" customHeight="1" x14ac:dyDescent="0.25">
      <c r="A785" s="40" t="str">
        <f>'Itens de Contrato'!A785</f>
        <v>Istalações Incêndio - Sistema SPDA</v>
      </c>
      <c r="B785" s="22" t="str">
        <f>'Itens de Contrato'!B785</f>
        <v>6.5.29</v>
      </c>
      <c r="C785" s="70" t="str">
        <f>VLOOKUP(B785,'Itens de Contrato'!B$6:J$873,2,0)</f>
        <v xml:space="preserve">CONECTOR MINIGAR EM LATÃO ESTANHADO VERGALHÃO 3/8" X CABO #50mm2, COM GRAMPO E PORCAS, TEL-583, FAB. TERMOTÉCNICA </v>
      </c>
      <c r="D785" s="30">
        <f>'Itens de Contrato'!E785</f>
        <v>36</v>
      </c>
      <c r="E785" s="32">
        <f>D785*('Itens de Contrato'!F785 + 'Itens de Contrato'!G785)</f>
        <v>6589.3003518595169</v>
      </c>
      <c r="F785" s="55">
        <f>'Itens de Contrato'!E785</f>
        <v>36</v>
      </c>
      <c r="G785" s="34"/>
      <c r="H785" s="50">
        <f t="shared" si="12"/>
        <v>0</v>
      </c>
      <c r="I785" s="45">
        <f>G785*('Itens de Contrato'!F785+'Itens de Contrato'!G785)</f>
        <v>0</v>
      </c>
    </row>
    <row r="786" spans="1:9" x14ac:dyDescent="0.25">
      <c r="A786" s="40" t="str">
        <f>'Itens de Contrato'!A786</f>
        <v>Istalações Incêndio - Sistema SPDA</v>
      </c>
      <c r="B786" s="22" t="str">
        <f>'Itens de Contrato'!B786</f>
        <v>6.5.30</v>
      </c>
      <c r="C786" s="70" t="str">
        <f>VLOOKUP(B786,'Itens de Contrato'!B$6:J$873,2,0)</f>
        <v>GRAMPO (CLIPS), GALVANIZADO, PARA CABO DE AÇO Ф3/8" VONDER</v>
      </c>
      <c r="D786" s="30">
        <f>'Itens de Contrato'!E786</f>
        <v>365</v>
      </c>
      <c r="E786" s="32">
        <f>D786*('Itens de Contrato'!F786 + 'Itens de Contrato'!G786)</f>
        <v>6650.2192440013914</v>
      </c>
      <c r="F786" s="55">
        <f>'Itens de Contrato'!E786</f>
        <v>365</v>
      </c>
      <c r="G786" s="34"/>
      <c r="H786" s="50">
        <f t="shared" si="12"/>
        <v>0</v>
      </c>
      <c r="I786" s="45">
        <f>G786*('Itens de Contrato'!F786+'Itens de Contrato'!G786)</f>
        <v>0</v>
      </c>
    </row>
    <row r="787" spans="1:9" ht="26.4" customHeight="1" x14ac:dyDescent="0.25">
      <c r="A787" s="40" t="str">
        <f>'Itens de Contrato'!A787</f>
        <v>Istalações Incêndio - Sistema SPDA</v>
      </c>
      <c r="B787" s="22" t="str">
        <f>'Itens de Contrato'!B787</f>
        <v>6.5.31</v>
      </c>
      <c r="C787" s="70" t="str">
        <f>VLOOKUP(B787,'Itens de Contrato'!B$6:J$873,2,0)</f>
        <v>AÇO DE CONSTRUÇÃO, VERGALHÃO LISO, NBR-7480/7, TIPO CA-25 Ф 8mm, DENS. 0,395kg/m, GERDAU</v>
      </c>
      <c r="D787" s="30">
        <f>'Itens de Contrato'!E787</f>
        <v>310</v>
      </c>
      <c r="E787" s="32">
        <f>D787*('Itens de Contrato'!F787 + 'Itens de Contrato'!G787)</f>
        <v>7302.7220566219148</v>
      </c>
      <c r="F787" s="55">
        <f>'Itens de Contrato'!E787</f>
        <v>310</v>
      </c>
      <c r="G787" s="34"/>
      <c r="H787" s="50">
        <f t="shared" si="12"/>
        <v>0</v>
      </c>
      <c r="I787" s="45">
        <f>G787*('Itens de Contrato'!F787+'Itens de Contrato'!G787)</f>
        <v>0</v>
      </c>
    </row>
    <row r="788" spans="1:9" ht="26.4" customHeight="1" x14ac:dyDescent="0.25">
      <c r="A788" s="40" t="str">
        <f>'Itens de Contrato'!A788</f>
        <v>Istalações Incêndio - Gás de Cozinha - GLP</v>
      </c>
      <c r="B788" s="22" t="str">
        <f>'Itens de Contrato'!B788</f>
        <v>6.6.1</v>
      </c>
      <c r="C788" s="70" t="str">
        <f>VLOOKUP(B788,'Itens de Contrato'!B$6:J$873,2,0)</f>
        <v>TUBO DE GÁS MULTICAMADA, FLEXÍVEL PRENSAR, COD. G/2020M, Ф 20 x 1,6mm x 100m, FAB. ASTRA ou EQUIVALENTE</v>
      </c>
      <c r="D788" s="30">
        <f>'Itens de Contrato'!E788</f>
        <v>540</v>
      </c>
      <c r="E788" s="32">
        <f>D788*('Itens de Contrato'!F788 + 'Itens de Contrato'!G788)</f>
        <v>22333.201192562028</v>
      </c>
      <c r="F788" s="55">
        <f>'Itens de Contrato'!E788</f>
        <v>540</v>
      </c>
      <c r="G788" s="34"/>
      <c r="H788" s="50">
        <f t="shared" si="12"/>
        <v>0</v>
      </c>
      <c r="I788" s="45">
        <f>G788*('Itens de Contrato'!F788+'Itens de Contrato'!G788)</f>
        <v>0</v>
      </c>
    </row>
    <row r="789" spans="1:9" ht="26.4" customHeight="1" x14ac:dyDescent="0.25">
      <c r="A789" s="40" t="str">
        <f>'Itens de Contrato'!A789</f>
        <v>Istalações Incêndio - Gás de Cozinha - GLP</v>
      </c>
      <c r="B789" s="22" t="str">
        <f>'Itens de Contrato'!B789</f>
        <v>6.6.2</v>
      </c>
      <c r="C789" s="70" t="str">
        <f>VLOOKUP(B789,'Itens de Contrato'!B$6:J$873,2,0)</f>
        <v>TUBO DE GÁS MULTICAMADA, FLEXÍVEL PRENSAR, COD. G/3230M, Ф 32 x 2,6mm x 50m, FAB. ASTRA ou EQUIVALENTE</v>
      </c>
      <c r="D789" s="30">
        <f>'Itens de Contrato'!E789</f>
        <v>80</v>
      </c>
      <c r="E789" s="32">
        <f>D789*('Itens de Contrato'!F789 + 'Itens de Contrato'!G789)</f>
        <v>8279.4108456646318</v>
      </c>
      <c r="F789" s="55">
        <f>'Itens de Contrato'!E789</f>
        <v>80</v>
      </c>
      <c r="G789" s="34"/>
      <c r="H789" s="50">
        <f t="shared" si="12"/>
        <v>0</v>
      </c>
      <c r="I789" s="45">
        <f>G789*('Itens de Contrato'!F789+'Itens de Contrato'!G789)</f>
        <v>0</v>
      </c>
    </row>
    <row r="790" spans="1:9" ht="26.4" customHeight="1" x14ac:dyDescent="0.25">
      <c r="A790" s="40" t="str">
        <f>'Itens de Contrato'!A790</f>
        <v>Istalações Incêndio - Gás de Cozinha - GLP</v>
      </c>
      <c r="B790" s="22" t="str">
        <f>'Itens de Contrato'!B790</f>
        <v>6.6.3</v>
      </c>
      <c r="C790" s="70" t="str">
        <f>VLOOKUP(B790,'Itens de Contrato'!B$6:J$873,2,0)</f>
        <v>COTOVELO 90o. PRENSAR ɸ20mm, COD. GC/20, FAB. ASTRA ou EQUIVALENTE</v>
      </c>
      <c r="D790" s="30">
        <f>'Itens de Contrato'!E790</f>
        <v>108</v>
      </c>
      <c r="E790" s="32">
        <f>D790*('Itens de Contrato'!F790 + 'Itens de Contrato'!G790)</f>
        <v>13179.606703772755</v>
      </c>
      <c r="F790" s="55">
        <f>'Itens de Contrato'!E790</f>
        <v>108</v>
      </c>
      <c r="G790" s="34"/>
      <c r="H790" s="50">
        <f t="shared" si="12"/>
        <v>0</v>
      </c>
      <c r="I790" s="45">
        <f>G790*('Itens de Contrato'!F790+'Itens de Contrato'!G790)</f>
        <v>0</v>
      </c>
    </row>
    <row r="791" spans="1:9" ht="26.4" customHeight="1" x14ac:dyDescent="0.25">
      <c r="A791" s="40" t="str">
        <f>'Itens de Contrato'!A791</f>
        <v>Istalações Incêndio - Gás de Cozinha - GLP</v>
      </c>
      <c r="B791" s="22" t="str">
        <f>'Itens de Contrato'!B791</f>
        <v>6.6.4</v>
      </c>
      <c r="C791" s="70" t="str">
        <f>VLOOKUP(B791,'Itens de Contrato'!B$6:J$873,2,0)</f>
        <v>COTOVELO 90o. PRENSAR ɸ32mm, COD. GC/32, FAB. ASTRA ou EQUIVALENTE</v>
      </c>
      <c r="D791" s="30">
        <f>'Itens de Contrato'!E791</f>
        <v>5</v>
      </c>
      <c r="E791" s="32">
        <f>D791*('Itens de Contrato'!F791 + 'Itens de Contrato'!G791)</f>
        <v>1158.2972840736938</v>
      </c>
      <c r="F791" s="55">
        <f>'Itens de Contrato'!E791</f>
        <v>5</v>
      </c>
      <c r="G791" s="34"/>
      <c r="H791" s="50">
        <f t="shared" si="12"/>
        <v>0</v>
      </c>
      <c r="I791" s="45">
        <f>G791*('Itens de Contrato'!F791+'Itens de Contrato'!G791)</f>
        <v>0</v>
      </c>
    </row>
    <row r="792" spans="1:9" ht="26.4" customHeight="1" x14ac:dyDescent="0.25">
      <c r="A792" s="40" t="str">
        <f>'Itens de Contrato'!A792</f>
        <v>Istalações Incêndio - Gás de Cozinha - GLP</v>
      </c>
      <c r="B792" s="22" t="str">
        <f>'Itens de Contrato'!B792</f>
        <v>6.6.5</v>
      </c>
      <c r="C792" s="70" t="str">
        <f>VLOOKUP(B792,'Itens de Contrato'!B$6:J$873,2,0)</f>
        <v>COTOVELO 90o. DE ROSCA FÊMEA PORCA GIRATÓRIA PRENSAR, Ф20mmx1/2", COD. GTC/2012, FAB. ASTRA ou EQUIVALENTE</v>
      </c>
      <c r="D792" s="30">
        <f>'Itens de Contrato'!E792</f>
        <v>108</v>
      </c>
      <c r="E792" s="32">
        <f>D792*('Itens de Contrato'!F792 + 'Itens de Contrato'!G792)</f>
        <v>10321.560551157047</v>
      </c>
      <c r="F792" s="55">
        <f>'Itens de Contrato'!E792</f>
        <v>108</v>
      </c>
      <c r="G792" s="34"/>
      <c r="H792" s="50">
        <f t="shared" si="12"/>
        <v>0</v>
      </c>
      <c r="I792" s="45">
        <f>G792*('Itens de Contrato'!F792+'Itens de Contrato'!G792)</f>
        <v>0</v>
      </c>
    </row>
    <row r="793" spans="1:9" ht="26.4" customHeight="1" x14ac:dyDescent="0.25">
      <c r="A793" s="40" t="str">
        <f>'Itens de Contrato'!A793</f>
        <v>Istalações Incêndio - Gás de Cozinha - GLP</v>
      </c>
      <c r="B793" s="22" t="str">
        <f>'Itens de Contrato'!B793</f>
        <v>6.6.6</v>
      </c>
      <c r="C793" s="70" t="str">
        <f>VLOOKUP(B793,'Itens de Contrato'!B$6:J$873,2,0)</f>
        <v>TE 90o. PRENSAR, Ф 20mm, COD. GT/20, FAB. ASTRA ou EQUIVALENTE</v>
      </c>
      <c r="D793" s="30">
        <f>'Itens de Contrato'!E793</f>
        <v>52</v>
      </c>
      <c r="E793" s="32">
        <f>D793*('Itens de Contrato'!F793 + 'Itens de Contrato'!G793)</f>
        <v>7063.5734882961588</v>
      </c>
      <c r="F793" s="55">
        <f>'Itens de Contrato'!E793</f>
        <v>52</v>
      </c>
      <c r="G793" s="34"/>
      <c r="H793" s="50">
        <f t="shared" si="12"/>
        <v>0</v>
      </c>
      <c r="I793" s="45">
        <f>G793*('Itens de Contrato'!F793+'Itens de Contrato'!G793)</f>
        <v>0</v>
      </c>
    </row>
    <row r="794" spans="1:9" ht="26.4" customHeight="1" x14ac:dyDescent="0.25">
      <c r="A794" s="40" t="str">
        <f>'Itens de Contrato'!A794</f>
        <v>Istalações Incêndio - Gás de Cozinha - GLP</v>
      </c>
      <c r="B794" s="22" t="str">
        <f>'Itens de Contrato'!B794</f>
        <v>6.6.7</v>
      </c>
      <c r="C794" s="70" t="str">
        <f>VLOOKUP(B794,'Itens de Contrato'!B$6:J$873,2,0)</f>
        <v>TE 90o. REDUÇÃO CENTRAL PRENSAR, Ф 32x20x32mm, COD. GT/3220, FAB. ASTRA ou EQUIVALENTE</v>
      </c>
      <c r="D794" s="30">
        <f>'Itens de Contrato'!E794</f>
        <v>28</v>
      </c>
      <c r="E794" s="32">
        <f>D794*('Itens de Contrato'!F794 + 'Itens de Contrato'!G794)</f>
        <v>7534.9404023553889</v>
      </c>
      <c r="F794" s="55">
        <f>'Itens de Contrato'!E794</f>
        <v>28</v>
      </c>
      <c r="G794" s="34"/>
      <c r="H794" s="50">
        <f t="shared" si="12"/>
        <v>0</v>
      </c>
      <c r="I794" s="45">
        <f>G794*('Itens de Contrato'!F794+'Itens de Contrato'!G794)</f>
        <v>0</v>
      </c>
    </row>
    <row r="795" spans="1:9" ht="26.4" customHeight="1" x14ac:dyDescent="0.25">
      <c r="A795" s="40" t="str">
        <f>'Itens de Contrato'!A795</f>
        <v>Istalações Incêndio - Gás de Cozinha - GLP</v>
      </c>
      <c r="B795" s="22" t="str">
        <f>'Itens de Contrato'!B795</f>
        <v>6.6.8</v>
      </c>
      <c r="C795" s="70" t="str">
        <f>VLOOKUP(B795,'Itens de Contrato'!B$6:J$873,2,0)</f>
        <v>UNIÃO COM REDUÇÃO PRENSAR, Ф 32x20mm, COD. GMR/3220, FAB. ASTRA ou EQUIVALENTE</v>
      </c>
      <c r="D795" s="30">
        <f>'Itens de Contrato'!E795</f>
        <v>1</v>
      </c>
      <c r="E795" s="32">
        <f>D795*('Itens de Contrato'!F795 + 'Itens de Contrato'!G795)</f>
        <v>117.22695070420134</v>
      </c>
      <c r="F795" s="55">
        <f>'Itens de Contrato'!E795</f>
        <v>1</v>
      </c>
      <c r="G795" s="34"/>
      <c r="H795" s="50">
        <f t="shared" si="12"/>
        <v>0</v>
      </c>
      <c r="I795" s="45">
        <f>G795*('Itens de Contrato'!F795+'Itens de Contrato'!G795)</f>
        <v>0</v>
      </c>
    </row>
    <row r="796" spans="1:9" ht="26.4" customHeight="1" x14ac:dyDescent="0.25">
      <c r="A796" s="40" t="str">
        <f>'Itens de Contrato'!A796</f>
        <v>Istalações Incêndio - Gás de Cozinha - GLP</v>
      </c>
      <c r="B796" s="22" t="str">
        <f>'Itens de Contrato'!B796</f>
        <v>6.6.9</v>
      </c>
      <c r="C796" s="70" t="str">
        <f>VLOOKUP(B796,'Itens de Contrato'!B$6:J$873,2,0)</f>
        <v>KIT DE TUBOS E CONEXÕES DE COBRE FLEXÍVEL Ф3/8"</v>
      </c>
      <c r="D796" s="30">
        <f>'Itens de Contrato'!E796</f>
        <v>28</v>
      </c>
      <c r="E796" s="32">
        <f>D796*('Itens de Contrato'!F796 + 'Itens de Contrato'!G796)</f>
        <v>6924.6337030991854</v>
      </c>
      <c r="F796" s="55">
        <f>'Itens de Contrato'!E796</f>
        <v>28</v>
      </c>
      <c r="G796" s="34"/>
      <c r="H796" s="50">
        <f t="shared" si="12"/>
        <v>0</v>
      </c>
      <c r="I796" s="45">
        <f>G796*('Itens de Contrato'!F796+'Itens de Contrato'!G796)</f>
        <v>0</v>
      </c>
    </row>
    <row r="797" spans="1:9" ht="26.4" customHeight="1" x14ac:dyDescent="0.25">
      <c r="A797" s="40" t="str">
        <f>'Itens de Contrato'!A797</f>
        <v>Istalações Incêndio - Gás de Cozinha - GLP</v>
      </c>
      <c r="B797" s="22" t="str">
        <f>'Itens de Contrato'!B797</f>
        <v>6.6.10</v>
      </c>
      <c r="C797" s="70" t="str">
        <f>VLOOKUP(B797,'Itens de Contrato'!B$6:J$873,2,0)</f>
        <v>VÁLVULA DE RETENÇÃO TIPO GVU-1/2", FAB. COMAP</v>
      </c>
      <c r="D797" s="30">
        <f>'Itens de Contrato'!E797</f>
        <v>28</v>
      </c>
      <c r="E797" s="32">
        <f>D797*('Itens de Contrato'!F797 + 'Itens de Contrato'!G797)</f>
        <v>2797.2390382575813</v>
      </c>
      <c r="F797" s="55">
        <f>'Itens de Contrato'!E797</f>
        <v>28</v>
      </c>
      <c r="G797" s="34"/>
      <c r="H797" s="50">
        <f t="shared" si="12"/>
        <v>0</v>
      </c>
      <c r="I797" s="45">
        <f>G797*('Itens de Contrato'!F797+'Itens de Contrato'!G797)</f>
        <v>0</v>
      </c>
    </row>
    <row r="798" spans="1:9" ht="26.4" customHeight="1" x14ac:dyDescent="0.25">
      <c r="A798" s="40" t="str">
        <f>'Itens de Contrato'!A798</f>
        <v>Istalações Incêndio - Gás de Cozinha - GLP</v>
      </c>
      <c r="B798" s="22" t="str">
        <f>'Itens de Contrato'!B798</f>
        <v>6.6.11</v>
      </c>
      <c r="C798" s="70" t="str">
        <f>VLOOKUP(B798,'Itens de Contrato'!B$6:J$873,2,0)</f>
        <v>REGULADOR 2o. ESTÁGIO 2,80KPa, 5/8NCx3/8" C/REGISTRO E BORBOLETA, FAB; ALIANÇA, YANNES</v>
      </c>
      <c r="D798" s="30">
        <f>'Itens de Contrato'!E798</f>
        <v>28</v>
      </c>
      <c r="E798" s="32">
        <f>D798*('Itens de Contrato'!F798 + 'Itens de Contrato'!G798)</f>
        <v>4765.0869211157114</v>
      </c>
      <c r="F798" s="55">
        <f>'Itens de Contrato'!E798</f>
        <v>28</v>
      </c>
      <c r="G798" s="34"/>
      <c r="H798" s="50">
        <f t="shared" si="12"/>
        <v>0</v>
      </c>
      <c r="I798" s="45">
        <f>G798*('Itens de Contrato'!F798+'Itens de Contrato'!G798)</f>
        <v>0</v>
      </c>
    </row>
    <row r="799" spans="1:9" ht="26.4" customHeight="1" x14ac:dyDescent="0.25">
      <c r="A799" s="40" t="str">
        <f>'Itens de Contrato'!A799</f>
        <v>Istalações Incêndio - Gás de Cozinha - GLP</v>
      </c>
      <c r="B799" s="22" t="str">
        <f>'Itens de Contrato'!B799</f>
        <v>6.6.12</v>
      </c>
      <c r="C799" s="70" t="str">
        <f>VLOOKUP(B799,'Itens de Contrato'!B$6:J$873,2,0)</f>
        <v>REGISTRO 90o TIPO BICO DE MAMADEIDA 1/2" X 3/8"- VÁLVULA BLOQUEIO, FAB. JACKWALL</v>
      </c>
      <c r="D799" s="30">
        <f>'Itens de Contrato'!E799</f>
        <v>80</v>
      </c>
      <c r="E799" s="32">
        <f>D799*('Itens de Contrato'!F799 + 'Itens de Contrato'!G799)</f>
        <v>10194.133877685972</v>
      </c>
      <c r="F799" s="55">
        <f>'Itens de Contrato'!E799</f>
        <v>80</v>
      </c>
      <c r="G799" s="34"/>
      <c r="H799" s="50">
        <f t="shared" si="12"/>
        <v>0</v>
      </c>
      <c r="I799" s="45">
        <f>G799*('Itens de Contrato'!F799+'Itens de Contrato'!G799)</f>
        <v>0</v>
      </c>
    </row>
    <row r="800" spans="1:9" ht="26.4" customHeight="1" x14ac:dyDescent="0.25">
      <c r="A800" s="40" t="str">
        <f>'Itens de Contrato'!A800</f>
        <v>Istalações Incêndio - Gás de Cozinha - GLP</v>
      </c>
      <c r="B800" s="22" t="str">
        <f>'Itens de Contrato'!B800</f>
        <v>6.6.13</v>
      </c>
      <c r="C800" s="70" t="str">
        <f>VLOOKUP(B800,'Itens de Contrato'!B$6:J$873,2,0)</f>
        <v>MEDIDOR DE GAS GLP TIPO G-0,6  Qmax-0,8m3/h, FAB. "LAO"</v>
      </c>
      <c r="D800" s="30">
        <f>'Itens de Contrato'!E800</f>
        <v>28</v>
      </c>
      <c r="E800" s="32">
        <f>D800*('Itens de Contrato'!F800 + 'Itens de Contrato'!G800)</f>
        <v>24686.123540427048</v>
      </c>
      <c r="F800" s="55">
        <f>'Itens de Contrato'!E800</f>
        <v>28</v>
      </c>
      <c r="G800" s="34"/>
      <c r="H800" s="50">
        <f t="shared" si="12"/>
        <v>0</v>
      </c>
      <c r="I800" s="45">
        <f>G800*('Itens de Contrato'!F800+'Itens de Contrato'!G800)</f>
        <v>0</v>
      </c>
    </row>
    <row r="801" spans="1:9" ht="26.4" customHeight="1" x14ac:dyDescent="0.25">
      <c r="A801" s="40" t="str">
        <f>'Itens de Contrato'!A801</f>
        <v>Istalações Incêndio - Gás de Cozinha - GLP</v>
      </c>
      <c r="B801" s="22" t="str">
        <f>'Itens de Contrato'!B801</f>
        <v>6.6.14</v>
      </c>
      <c r="C801" s="70" t="str">
        <f>VLOOKUP(B801,'Itens de Contrato'!B$6:J$873,2,0)</f>
        <v>TUBO PVC ESGOTO, PONTA-BOLSA e VIROLA, SÉRIE-N, NBR-5688, Ф 75mm x 6,0m, FAB. TIGRE, AMANCO</v>
      </c>
      <c r="D801" s="30">
        <f>'Itens de Contrato'!E801</f>
        <v>10</v>
      </c>
      <c r="E801" s="32">
        <f>D801*('Itens de Contrato'!F801 + 'Itens de Contrato'!G801)</f>
        <v>2243.1317495579078</v>
      </c>
      <c r="F801" s="55">
        <f>'Itens de Contrato'!E801</f>
        <v>10</v>
      </c>
      <c r="G801" s="34"/>
      <c r="H801" s="50">
        <f t="shared" si="12"/>
        <v>0</v>
      </c>
      <c r="I801" s="45">
        <f>G801*('Itens de Contrato'!F801+'Itens de Contrato'!G801)</f>
        <v>0</v>
      </c>
    </row>
    <row r="802" spans="1:9" ht="26.4" customHeight="1" x14ac:dyDescent="0.25">
      <c r="A802" s="40" t="str">
        <f>'Itens de Contrato'!A802</f>
        <v>Istalações Incêndio - Gás de Cozinha - GLP</v>
      </c>
      <c r="B802" s="22" t="str">
        <f>'Itens de Contrato'!B802</f>
        <v>6.6.15</v>
      </c>
      <c r="C802" s="70" t="str">
        <f>VLOOKUP(B802,'Itens de Contrato'!B$6:J$873,2,0)</f>
        <v>JOELHO 90o PVC ESGOTO Ф 75mm, FAB. TIGRE, AMANCO</v>
      </c>
      <c r="D802" s="30">
        <f>'Itens de Contrato'!E802</f>
        <v>40</v>
      </c>
      <c r="E802" s="32">
        <f>D802*('Itens de Contrato'!F802 + 'Itens de Contrato'!G802)</f>
        <v>734.91210146551089</v>
      </c>
      <c r="F802" s="55">
        <f>'Itens de Contrato'!E802</f>
        <v>40</v>
      </c>
      <c r="G802" s="34"/>
      <c r="H802" s="50">
        <f t="shared" si="12"/>
        <v>0</v>
      </c>
      <c r="I802" s="45">
        <f>G802*('Itens de Contrato'!F802+'Itens de Contrato'!G802)</f>
        <v>0</v>
      </c>
    </row>
    <row r="803" spans="1:9" ht="26.4" customHeight="1" x14ac:dyDescent="0.25">
      <c r="A803" s="40" t="str">
        <f>'Itens de Contrato'!A803</f>
        <v>Istalações Incêndio - Gás de Cozinha - GLP</v>
      </c>
      <c r="B803" s="22" t="str">
        <f>'Itens de Contrato'!B803</f>
        <v>6.6.16</v>
      </c>
      <c r="C803" s="70" t="str">
        <f>VLOOKUP(B803,'Itens de Contrato'!B$6:J$873,2,0)</f>
        <v>TÊ 90o PVC ESGOTO Ф 75x75mm, FAB. TIGRE, AMANCO</v>
      </c>
      <c r="D803" s="30">
        <f>'Itens de Contrato'!E803</f>
        <v>31</v>
      </c>
      <c r="E803" s="32">
        <f>D803*('Itens de Contrato'!F803 + 'Itens de Contrato'!G803)</f>
        <v>1730.2652095048782</v>
      </c>
      <c r="F803" s="55">
        <f>'Itens de Contrato'!E803</f>
        <v>31</v>
      </c>
      <c r="G803" s="34"/>
      <c r="H803" s="50">
        <f t="shared" si="12"/>
        <v>0</v>
      </c>
      <c r="I803" s="45">
        <f>G803*('Itens de Contrato'!F803+'Itens de Contrato'!G803)</f>
        <v>0</v>
      </c>
    </row>
    <row r="804" spans="1:9" ht="26.4" customHeight="1" x14ac:dyDescent="0.25">
      <c r="A804" s="40" t="str">
        <f>'Itens de Contrato'!A804</f>
        <v>Istalações Incêndio - Gás de Cozinha - GLP</v>
      </c>
      <c r="B804" s="22" t="str">
        <f>'Itens de Contrato'!B804</f>
        <v>6.6.17</v>
      </c>
      <c r="C804" s="70" t="str">
        <f>VLOOKUP(B804,'Itens de Contrato'!B$6:J$873,2,0)</f>
        <v>TERMINAL DE VENTILAÇÃO PVC ESGOTO Ф 75mm, FAB. TIGRE, AMANCO</v>
      </c>
      <c r="D804" s="30">
        <f>'Itens de Contrato'!E804</f>
        <v>2</v>
      </c>
      <c r="E804" s="32">
        <f>D804*('Itens de Contrato'!F804 + 'Itens de Contrato'!G804)</f>
        <v>70.252337084710902</v>
      </c>
      <c r="F804" s="55">
        <f>'Itens de Contrato'!E804</f>
        <v>2</v>
      </c>
      <c r="G804" s="34"/>
      <c r="H804" s="50">
        <f t="shared" si="12"/>
        <v>0</v>
      </c>
      <c r="I804" s="45">
        <f>G804*('Itens de Contrato'!F804+'Itens de Contrato'!G804)</f>
        <v>0</v>
      </c>
    </row>
    <row r="805" spans="1:9" ht="26.4" customHeight="1" x14ac:dyDescent="0.25">
      <c r="A805" s="40" t="str">
        <f>'Itens de Contrato'!A805</f>
        <v>Istalações Incêndio - Gás de Cozinha - GLP</v>
      </c>
      <c r="B805" s="22" t="str">
        <f>'Itens de Contrato'!B805</f>
        <v>6.6.18</v>
      </c>
      <c r="C805" s="70" t="str">
        <f>VLOOKUP(B805,'Itens de Contrato'!B$6:J$873,2,0)</f>
        <v>PLUG EM PVC ROSCAVÉL Ф 1/2", FAB. TIGRE, AMANCO</v>
      </c>
      <c r="D805" s="30">
        <f>'Itens de Contrato'!E805</f>
        <v>80</v>
      </c>
      <c r="E805" s="32">
        <f>D805*('Itens de Contrato'!F805 + 'Itens de Contrato'!G805)</f>
        <v>167.66667561983502</v>
      </c>
      <c r="F805" s="55">
        <f>'Itens de Contrato'!E805</f>
        <v>80</v>
      </c>
      <c r="G805" s="34"/>
      <c r="H805" s="50">
        <f t="shared" si="12"/>
        <v>0</v>
      </c>
      <c r="I805" s="45">
        <f>G805*('Itens de Contrato'!F805+'Itens de Contrato'!G805)</f>
        <v>0</v>
      </c>
    </row>
    <row r="806" spans="1:9" ht="26.4" customHeight="1" x14ac:dyDescent="0.25">
      <c r="A806" s="40" t="str">
        <f>'Itens de Contrato'!A806</f>
        <v>Istalações Incêndio - Gás de Cozinha - GLP</v>
      </c>
      <c r="B806" s="22" t="str">
        <f>'Itens de Contrato'!B806</f>
        <v>6.6.19</v>
      </c>
      <c r="C806" s="70" t="str">
        <f>VLOOKUP(B806,'Itens de Contrato'!B$6:J$873,2,0)</f>
        <v>VALVULA ESFERA LATÃO/INOX, TRIPARTIDA Ф 1.1/4", FAB. COMAP, MIPEL</v>
      </c>
      <c r="D806" s="30">
        <f>'Itens de Contrato'!E806</f>
        <v>1</v>
      </c>
      <c r="E806" s="32">
        <f>D806*('Itens de Contrato'!F806 + 'Itens de Contrato'!G806)</f>
        <v>497.4111376721774</v>
      </c>
      <c r="F806" s="55">
        <f>'Itens de Contrato'!E806</f>
        <v>1</v>
      </c>
      <c r="G806" s="34"/>
      <c r="H806" s="50">
        <f t="shared" si="12"/>
        <v>0</v>
      </c>
      <c r="I806" s="45">
        <f>G806*('Itens de Contrato'!F806+'Itens de Contrato'!G806)</f>
        <v>0</v>
      </c>
    </row>
    <row r="807" spans="1:9" ht="26.4" customHeight="1" x14ac:dyDescent="0.25">
      <c r="A807" s="40" t="str">
        <f>'Itens de Contrato'!A807</f>
        <v>Istalações Incêndio - Gás de Cozinha - GLP</v>
      </c>
      <c r="B807" s="22" t="str">
        <f>'Itens de Contrato'!B807</f>
        <v>6.6.20</v>
      </c>
      <c r="C807" s="70" t="str">
        <f>VLOOKUP(B807,'Itens de Contrato'!B$6:J$873,2,0)</f>
        <v xml:space="preserve">CAIXA MEDIÇÃO EMBUTIR EM CHAPA DE AÇO #20BWG, DIM. 30x60x17cm P/01 MEDIDOR, FAB. TECNELSA, CARMEHIL </v>
      </c>
      <c r="D807" s="30">
        <f>'Itens de Contrato'!E807</f>
        <v>2</v>
      </c>
      <c r="E807" s="32">
        <f>D807*('Itens de Contrato'!F807 + 'Itens de Contrato'!G807)</f>
        <v>1574.6695285296178</v>
      </c>
      <c r="F807" s="55">
        <f>'Itens de Contrato'!E807</f>
        <v>2</v>
      </c>
      <c r="G807" s="34"/>
      <c r="H807" s="50">
        <f t="shared" si="12"/>
        <v>0</v>
      </c>
      <c r="I807" s="45">
        <f>G807*('Itens de Contrato'!F807+'Itens de Contrato'!G807)</f>
        <v>0</v>
      </c>
    </row>
    <row r="808" spans="1:9" ht="26.4" customHeight="1" x14ac:dyDescent="0.25">
      <c r="A808" s="40" t="str">
        <f>'Itens de Contrato'!A808</f>
        <v>Istalações Incêndio - Gás de Cozinha - GLP</v>
      </c>
      <c r="B808" s="22" t="str">
        <f>'Itens de Contrato'!B808</f>
        <v>6.6.21</v>
      </c>
      <c r="C808" s="70" t="str">
        <f>VLOOKUP(B808,'Itens de Contrato'!B$6:J$873,2,0)</f>
        <v xml:space="preserve">CAIXA MEDIÇÃO SOBREPOR EM CHAPA METÁLICA #20BWG, DIM. 120x60x17cm PARA 02 MEDIDOR, FAB. TECNELSA, CARMEHIL </v>
      </c>
      <c r="D808" s="30">
        <f>'Itens de Contrato'!E808</f>
        <v>13</v>
      </c>
      <c r="E808" s="32">
        <f>D808*('Itens de Contrato'!F808 + 'Itens de Contrato'!G808)</f>
        <v>20470.703870885027</v>
      </c>
      <c r="F808" s="55">
        <f>'Itens de Contrato'!E808</f>
        <v>13</v>
      </c>
      <c r="G808" s="34"/>
      <c r="H808" s="50">
        <f t="shared" si="12"/>
        <v>0</v>
      </c>
      <c r="I808" s="45">
        <f>G808*('Itens de Contrato'!F808+'Itens de Contrato'!G808)</f>
        <v>0</v>
      </c>
    </row>
    <row r="809" spans="1:9" ht="26.4" customHeight="1" x14ac:dyDescent="0.25">
      <c r="A809" s="40" t="str">
        <f>'Itens de Contrato'!A809</f>
        <v>Istalações Incêndio - Gás de Cozinha - GLP</v>
      </c>
      <c r="B809" s="22" t="str">
        <f>'Itens de Contrato'!B809</f>
        <v>6.6.22</v>
      </c>
      <c r="C809" s="70" t="str">
        <f>VLOOKUP(B809,'Itens de Contrato'!B$6:J$873,2,0)</f>
        <v>ALICATE PRENSAR COM MATRIZES DN 16 a 32mm, FAB. TIGRE, AMANCO</v>
      </c>
      <c r="D809" s="30">
        <f>'Itens de Contrato'!E809</f>
        <v>1</v>
      </c>
      <c r="E809" s="32">
        <f>D809*('Itens de Contrato'!F809 + 'Itens de Contrato'!G809)</f>
        <v>3847.9502054752143</v>
      </c>
      <c r="F809" s="55">
        <f>'Itens de Contrato'!E809</f>
        <v>1</v>
      </c>
      <c r="G809" s="34"/>
      <c r="H809" s="50">
        <f t="shared" si="12"/>
        <v>0</v>
      </c>
      <c r="I809" s="45">
        <f>G809*('Itens de Contrato'!F809+'Itens de Contrato'!G809)</f>
        <v>0</v>
      </c>
    </row>
    <row r="810" spans="1:9" ht="26.4" customHeight="1" x14ac:dyDescent="0.25">
      <c r="A810" s="40" t="str">
        <f>'Itens de Contrato'!A810</f>
        <v>Istalações Incêndio - Gás de Cozinha - GLP</v>
      </c>
      <c r="B810" s="22" t="str">
        <f>'Itens de Contrato'!B810</f>
        <v>6.6.23</v>
      </c>
      <c r="C810" s="70" t="str">
        <f>VLOOKUP(B810,'Itens de Contrato'!B$6:J$873,2,0)</f>
        <v>DUTO FLEXÍVEL DE EXAUSTÃO AQUECEDOR DE PASSAGEM, FAB. DISTAK</v>
      </c>
      <c r="D810" s="30">
        <f>'Itens de Contrato'!E810</f>
        <v>26</v>
      </c>
      <c r="E810" s="32">
        <f>D810*('Itens de Contrato'!F810 + 'Itens de Contrato'!G810)</f>
        <v>6233.846999545468</v>
      </c>
      <c r="F810" s="55">
        <f>'Itens de Contrato'!E810</f>
        <v>26</v>
      </c>
      <c r="G810" s="34"/>
      <c r="H810" s="50">
        <f t="shared" si="12"/>
        <v>0</v>
      </c>
      <c r="I810" s="45">
        <f>G810*('Itens de Contrato'!F810+'Itens de Contrato'!G810)</f>
        <v>0</v>
      </c>
    </row>
    <row r="811" spans="1:9" ht="26.4" customHeight="1" x14ac:dyDescent="0.25">
      <c r="A811" s="40" t="str">
        <f>'Itens de Contrato'!A811</f>
        <v>Istalações Incêndio - Gás de Cozinha - GLP</v>
      </c>
      <c r="B811" s="22" t="str">
        <f>'Itens de Contrato'!B811</f>
        <v>6.6.24</v>
      </c>
      <c r="C811" s="70" t="str">
        <f>VLOOKUP(B811,'Itens de Contrato'!B$6:J$873,2,0)</f>
        <v>CHAMINÉ SAÍDA DE AR QUENTE DO AQUECEDOR, FAB. DISTAK</v>
      </c>
      <c r="D811" s="30">
        <f>'Itens de Contrato'!E811</f>
        <v>13</v>
      </c>
      <c r="E811" s="32">
        <f>D811*('Itens de Contrato'!F811 + 'Itens de Contrato'!G811)</f>
        <v>1278.7378460606092</v>
      </c>
      <c r="F811" s="55">
        <f>'Itens de Contrato'!E811</f>
        <v>13</v>
      </c>
      <c r="G811" s="34"/>
      <c r="H811" s="50">
        <f t="shared" si="12"/>
        <v>0</v>
      </c>
      <c r="I811" s="45">
        <f>G811*('Itens de Contrato'!F811+'Itens de Contrato'!G811)</f>
        <v>0</v>
      </c>
    </row>
    <row r="812" spans="1:9" ht="26.4" customHeight="1" x14ac:dyDescent="0.25">
      <c r="A812" s="40" t="str">
        <f>'Itens de Contrato'!A812</f>
        <v>Istalações Incêndio - Sistema de Detecção e Alarme - SDAI</v>
      </c>
      <c r="B812" s="22" t="str">
        <f>'Itens de Contrato'!B812</f>
        <v>6.7.1</v>
      </c>
      <c r="C812" s="70" t="str">
        <f>VLOOKUP(B812,'Itens de Contrato'!B$6:J$873,2,0)</f>
        <v>ELETRODUTO EM AÇO-CARBONO (PZ), CLASSE LEVE, NBR-13057(L), C/LUVA Ф 3/4" x 0,60 X 3,0m, FAB.ELECON</v>
      </c>
      <c r="D812" s="30">
        <f>'Itens de Contrato'!E812</f>
        <v>165</v>
      </c>
      <c r="E812" s="32">
        <f>D812*('Itens de Contrato'!F812 + 'Itens de Contrato'!G812)</f>
        <v>15690.666671193212</v>
      </c>
      <c r="F812" s="55">
        <f>'Itens de Contrato'!E812</f>
        <v>165</v>
      </c>
      <c r="G812" s="34"/>
      <c r="H812" s="50">
        <f t="shared" si="12"/>
        <v>0</v>
      </c>
      <c r="I812" s="45">
        <f>G812*('Itens de Contrato'!F812+'Itens de Contrato'!G812)</f>
        <v>0</v>
      </c>
    </row>
    <row r="813" spans="1:9" ht="26.4" customHeight="1" x14ac:dyDescent="0.25">
      <c r="A813" s="40" t="str">
        <f>'Itens de Contrato'!A813</f>
        <v>Istalações Incêndio - Sistema de Detecção e Alarme - SDAI</v>
      </c>
      <c r="B813" s="22" t="str">
        <f>'Itens de Contrato'!B813</f>
        <v>6.7.2</v>
      </c>
      <c r="C813" s="70" t="str">
        <f>VLOOKUP(B813,'Itens de Contrato'!B$6:J$873,2,0)</f>
        <v>ELETRODUTO EM AÇO-CARBONO (PZ), CLASSE LEVE, NBR-13057(L), C/LUVA Ф 1" x 0,60 X 3,0m, FAB.ELECON</v>
      </c>
      <c r="D813" s="30">
        <f>'Itens de Contrato'!E813</f>
        <v>38</v>
      </c>
      <c r="E813" s="32">
        <f>D813*('Itens de Contrato'!F813 + 'Itens de Contrato'!G813)</f>
        <v>4762.5719209814151</v>
      </c>
      <c r="F813" s="55">
        <f>'Itens de Contrato'!E813</f>
        <v>38</v>
      </c>
      <c r="G813" s="34"/>
      <c r="H813" s="50">
        <f t="shared" si="12"/>
        <v>0</v>
      </c>
      <c r="I813" s="45">
        <f>G813*('Itens de Contrato'!F813+'Itens de Contrato'!G813)</f>
        <v>0</v>
      </c>
    </row>
    <row r="814" spans="1:9" ht="26.4" customHeight="1" x14ac:dyDescent="0.25">
      <c r="A814" s="40" t="str">
        <f>'Itens de Contrato'!A814</f>
        <v>Istalações Incêndio - Sistema de Detecção e Alarme - SDAI</v>
      </c>
      <c r="B814" s="22" t="str">
        <f>'Itens de Contrato'!B814</f>
        <v>6.7.3</v>
      </c>
      <c r="C814" s="70" t="str">
        <f>VLOOKUP(B814,'Itens de Contrato'!B$6:J$873,2,0)</f>
        <v>ARAME GALVANIZADO BITOLA 16BWG - GERDAU</v>
      </c>
      <c r="D814" s="30">
        <f>'Itens de Contrato'!E814</f>
        <v>4</v>
      </c>
      <c r="E814" s="32">
        <f>D814*('Itens de Contrato'!F814 + 'Itens de Contrato'!G814)</f>
        <v>289.5044599035819</v>
      </c>
      <c r="F814" s="55">
        <f>'Itens de Contrato'!E814</f>
        <v>4</v>
      </c>
      <c r="G814" s="34"/>
      <c r="H814" s="50">
        <f t="shared" si="12"/>
        <v>0</v>
      </c>
      <c r="I814" s="45">
        <f>G814*('Itens de Contrato'!F814+'Itens de Contrato'!G814)</f>
        <v>0</v>
      </c>
    </row>
    <row r="815" spans="1:9" ht="26.4" customHeight="1" x14ac:dyDescent="0.25">
      <c r="A815" s="40" t="str">
        <f>'Itens de Contrato'!A815</f>
        <v>Istalações Incêndio - Sistema de Detecção e Alarme - SDAI</v>
      </c>
      <c r="B815" s="22" t="str">
        <f>'Itens de Contrato'!B815</f>
        <v>6.7.4</v>
      </c>
      <c r="C815" s="70" t="str">
        <f>VLOOKUP(B815,'Itens de Contrato'!B$6:J$873,2,0)</f>
        <v>BUCHA E ARRUELA EM LIGA DE ALUMINIO SILÍCIO Ф 3/4", FAB. WETZEL, TRAMONTINA</v>
      </c>
      <c r="D815" s="30">
        <f>'Itens de Contrato'!E815</f>
        <v>55</v>
      </c>
      <c r="E815" s="32">
        <f>D815*('Itens de Contrato'!F815 + 'Itens de Contrato'!G815)</f>
        <v>335.05390678030375</v>
      </c>
      <c r="F815" s="55">
        <f>'Itens de Contrato'!E815</f>
        <v>55</v>
      </c>
      <c r="G815" s="34"/>
      <c r="H815" s="50">
        <f t="shared" si="12"/>
        <v>0</v>
      </c>
      <c r="I815" s="45">
        <f>G815*('Itens de Contrato'!F815+'Itens de Contrato'!G815)</f>
        <v>0</v>
      </c>
    </row>
    <row r="816" spans="1:9" ht="26.4" customHeight="1" x14ac:dyDescent="0.25">
      <c r="A816" s="40" t="str">
        <f>'Itens de Contrato'!A816</f>
        <v>Istalações Incêndio - Sistema de Detecção e Alarme - SDAI</v>
      </c>
      <c r="B816" s="22" t="str">
        <f>'Itens de Contrato'!B816</f>
        <v>6.7.5</v>
      </c>
      <c r="C816" s="70" t="str">
        <f>VLOOKUP(B816,'Itens de Contrato'!B$6:J$873,2,0)</f>
        <v>BUCHA E ARRUELA EM LIGA DE ALUMINIO SILÍCIO Ф 1", FAB. WETZEL, TRAMONTINA</v>
      </c>
      <c r="D816" s="30">
        <f>'Itens de Contrato'!E816</f>
        <v>34</v>
      </c>
      <c r="E816" s="32">
        <f>D816*('Itens de Contrato'!F816 + 'Itens de Contrato'!G816)</f>
        <v>278.38257042079942</v>
      </c>
      <c r="F816" s="55">
        <f>'Itens de Contrato'!E816</f>
        <v>34</v>
      </c>
      <c r="G816" s="34"/>
      <c r="H816" s="50">
        <f t="shared" si="12"/>
        <v>0</v>
      </c>
      <c r="I816" s="45">
        <f>G816*('Itens de Contrato'!F816+'Itens de Contrato'!G816)</f>
        <v>0</v>
      </c>
    </row>
    <row r="817" spans="1:9" ht="26.4" customHeight="1" x14ac:dyDescent="0.25">
      <c r="A817" s="40" t="str">
        <f>'Itens de Contrato'!A817</f>
        <v>Istalações Incêndio - Sistema de Detecção e Alarme - SDAI</v>
      </c>
      <c r="B817" s="22" t="str">
        <f>'Itens de Contrato'!B817</f>
        <v>6.7.6</v>
      </c>
      <c r="C817" s="70" t="str">
        <f>VLOOKUP(B817,'Itens de Contrato'!B$6:J$873,2,0)</f>
        <v>ABRAÇADEIRA AÇO GALVANIZADO, TIPO "D" C/CUNHA Ф 3/4", Ref. MAX.AA.TDC, FAB. MAXTIL, CEMAR</v>
      </c>
      <c r="D817" s="30">
        <f>'Itens de Contrato'!E817</f>
        <v>246</v>
      </c>
      <c r="E817" s="32">
        <f>D817*('Itens de Contrato'!F817 + 'Itens de Contrato'!G817)</f>
        <v>570.56969713429851</v>
      </c>
      <c r="F817" s="55">
        <f>'Itens de Contrato'!E817</f>
        <v>246</v>
      </c>
      <c r="G817" s="34"/>
      <c r="H817" s="50">
        <f t="shared" si="12"/>
        <v>0</v>
      </c>
      <c r="I817" s="45">
        <f>G817*('Itens de Contrato'!F817+'Itens de Contrato'!G817)</f>
        <v>0</v>
      </c>
    </row>
    <row r="818" spans="1:9" ht="26.4" customHeight="1" x14ac:dyDescent="0.25">
      <c r="A818" s="40" t="str">
        <f>'Itens de Contrato'!A818</f>
        <v>Istalações Incêndio - Sistema de Detecção e Alarme - SDAI</v>
      </c>
      <c r="B818" s="22" t="str">
        <f>'Itens de Contrato'!B818</f>
        <v>6.7.7</v>
      </c>
      <c r="C818" s="70" t="str">
        <f>VLOOKUP(B818,'Itens de Contrato'!B$6:J$873,2,0)</f>
        <v>ABRAÇADEIRA AÇO GALVANIZADO, TIPO "D" C/CUNHA Ф 1", Ref. MAX.AA.TDC, FAB. MAXTIL, CEMAR</v>
      </c>
      <c r="D818" s="30">
        <f>'Itens de Contrato'!E818</f>
        <v>33</v>
      </c>
      <c r="E818" s="32">
        <f>D818*('Itens de Contrato'!F818 + 'Itens de Contrato'!G818)</f>
        <v>96.827505170454771</v>
      </c>
      <c r="F818" s="55">
        <f>'Itens de Contrato'!E818</f>
        <v>33</v>
      </c>
      <c r="G818" s="34"/>
      <c r="H818" s="50">
        <f t="shared" si="12"/>
        <v>0</v>
      </c>
      <c r="I818" s="45">
        <f>G818*('Itens de Contrato'!F818+'Itens de Contrato'!G818)</f>
        <v>0</v>
      </c>
    </row>
    <row r="819" spans="1:9" ht="26.4" customHeight="1" x14ac:dyDescent="0.25">
      <c r="A819" s="40" t="str">
        <f>'Itens de Contrato'!A819</f>
        <v>Istalações Incêndio - Sistema de Detecção e Alarme - SDAI</v>
      </c>
      <c r="B819" s="22" t="str">
        <f>'Itens de Contrato'!B819</f>
        <v>6.7.8</v>
      </c>
      <c r="C819" s="70" t="str">
        <f>VLOOKUP(B819,'Itens de Contrato'!B$6:J$873,2,0)</f>
        <v>TIRO (PINO / FINCA-PINO) 30x20mm Ф 1/4" FAB.WALSYWA, HILT</v>
      </c>
      <c r="D819" s="30">
        <f>'Itens de Contrato'!E819</f>
        <v>279</v>
      </c>
      <c r="E819" s="32">
        <f>D819*('Itens de Contrato'!F819 + 'Itens de Contrato'!G819)</f>
        <v>1169.4750624483493</v>
      </c>
      <c r="F819" s="55">
        <f>'Itens de Contrato'!E819</f>
        <v>279</v>
      </c>
      <c r="G819" s="34"/>
      <c r="H819" s="50">
        <f t="shared" si="12"/>
        <v>0</v>
      </c>
      <c r="I819" s="45">
        <f>G819*('Itens de Contrato'!F819+'Itens de Contrato'!G819)</f>
        <v>0</v>
      </c>
    </row>
    <row r="820" spans="1:9" ht="26.4" customHeight="1" x14ac:dyDescent="0.25">
      <c r="A820" s="40" t="str">
        <f>'Itens de Contrato'!A820</f>
        <v>Istalações Incêndio - Sistema de Detecção e Alarme - SDAI</v>
      </c>
      <c r="B820" s="22" t="str">
        <f>'Itens de Contrato'!B820</f>
        <v>6.7.9</v>
      </c>
      <c r="C820" s="70" t="str">
        <f>VLOOKUP(B820,'Itens de Contrato'!B$6:J$873,2,0)</f>
        <v>PORCA SEXTAVADA Ref.AF.PS E ARRUELA LISA Ref.AF.AL Ф 1/4", FAB. MAXTIL,CARMEHIL</v>
      </c>
      <c r="D820" s="30">
        <f>'Itens de Contrato'!E820</f>
        <v>33</v>
      </c>
      <c r="E820" s="32">
        <f>D820*('Itens de Contrato'!F820 + 'Itens de Contrato'!G820)</f>
        <v>12.910334022727302</v>
      </c>
      <c r="F820" s="55">
        <f>'Itens de Contrato'!E820</f>
        <v>33</v>
      </c>
      <c r="G820" s="34"/>
      <c r="H820" s="50">
        <f t="shared" si="12"/>
        <v>0</v>
      </c>
      <c r="I820" s="45">
        <f>G820*('Itens de Contrato'!F820+'Itens de Contrato'!G820)</f>
        <v>0</v>
      </c>
    </row>
    <row r="821" spans="1:9" ht="26.4" customHeight="1" x14ac:dyDescent="0.25">
      <c r="A821" s="40" t="str">
        <f>'Itens de Contrato'!A821</f>
        <v>Istalações Incêndio - Sistema de Detecção e Alarme - SDAI</v>
      </c>
      <c r="B821" s="22" t="str">
        <f>'Itens de Contrato'!B821</f>
        <v>6.7.10</v>
      </c>
      <c r="C821" s="70" t="str">
        <f>VLOOKUP(B821,'Itens de Contrato'!B$6:J$873,2,0)</f>
        <v>CAIXA DE ESTAMPADA RETANGULAR 4"x2" (CHAPA AÇO), FAB.TRAMONTINA</v>
      </c>
      <c r="D821" s="30">
        <f>'Itens de Contrato'!E821</f>
        <v>36</v>
      </c>
      <c r="E821" s="32">
        <f>D821*('Itens de Contrato'!F821 + 'Itens de Contrato'!G821)</f>
        <v>457.73002444214967</v>
      </c>
      <c r="F821" s="55">
        <f>'Itens de Contrato'!E821</f>
        <v>36</v>
      </c>
      <c r="G821" s="34"/>
      <c r="H821" s="50">
        <f t="shared" si="12"/>
        <v>0</v>
      </c>
      <c r="I821" s="45">
        <f>G821*('Itens de Contrato'!F821+'Itens de Contrato'!G821)</f>
        <v>0</v>
      </c>
    </row>
    <row r="822" spans="1:9" ht="26.4" customHeight="1" x14ac:dyDescent="0.25">
      <c r="A822" s="40" t="str">
        <f>'Itens de Contrato'!A822</f>
        <v>Istalações Incêndio - Sistema de Detecção e Alarme - SDAI</v>
      </c>
      <c r="B822" s="22" t="str">
        <f>'Itens de Contrato'!B822</f>
        <v>6.7.11</v>
      </c>
      <c r="C822" s="70" t="str">
        <f>VLOOKUP(B822,'Itens de Contrato'!B$6:J$873,2,0)</f>
        <v>CAIXA DE PASSAGEM METÁLICA, EMBUTIR CH.#22, C/TAMPA PARAFUSADA, 200 X 200 X 100mm, FAB. TECNELSA, CARMEHIL</v>
      </c>
      <c r="D822" s="30">
        <f>'Itens de Contrato'!E822</f>
        <v>17</v>
      </c>
      <c r="E822" s="32">
        <f>D822*('Itens de Contrato'!F822 + 'Itens de Contrato'!G822)</f>
        <v>2107.8216125547569</v>
      </c>
      <c r="F822" s="55">
        <f>'Itens de Contrato'!E822</f>
        <v>17</v>
      </c>
      <c r="G822" s="34"/>
      <c r="H822" s="50">
        <f t="shared" si="12"/>
        <v>0</v>
      </c>
      <c r="I822" s="45">
        <f>G822*('Itens de Contrato'!F822+'Itens de Contrato'!G822)</f>
        <v>0</v>
      </c>
    </row>
    <row r="823" spans="1:9" ht="26.4" customHeight="1" x14ac:dyDescent="0.25">
      <c r="A823" s="40" t="str">
        <f>'Itens de Contrato'!A823</f>
        <v>Istalações Incêndio - Sistema de Detecção e Alarme - SDAI</v>
      </c>
      <c r="B823" s="22" t="str">
        <f>'Itens de Contrato'!B823</f>
        <v>6.7.12</v>
      </c>
      <c r="C823" s="70" t="str">
        <f>VLOOKUP(B823,'Itens de Contrato'!B$6:J$873,2,0)</f>
        <v xml:space="preserve">CONDULETE MÚLTIPLO EM LIGA DE ALUMÍNIO, PARAF. AÇO ZINCADO, TAMPA E JUNTA DE VEDAÇÃO, ROSCA Ф 3/4", FAB. WETZEL     </v>
      </c>
      <c r="D823" s="30">
        <f>'Itens de Contrato'!E823</f>
        <v>193</v>
      </c>
      <c r="E823" s="32">
        <f>D823*('Itens de Contrato'!F823 + 'Itens de Contrato'!G823)</f>
        <v>7523.6229017510486</v>
      </c>
      <c r="F823" s="55">
        <f>'Itens de Contrato'!E823</f>
        <v>193</v>
      </c>
      <c r="G823" s="34"/>
      <c r="H823" s="50">
        <f t="shared" si="12"/>
        <v>0</v>
      </c>
      <c r="I823" s="45">
        <f>G823*('Itens de Contrato'!F823+'Itens de Contrato'!G823)</f>
        <v>0</v>
      </c>
    </row>
    <row r="824" spans="1:9" ht="26.4" customHeight="1" x14ac:dyDescent="0.25">
      <c r="A824" s="40" t="str">
        <f>'Itens de Contrato'!A824</f>
        <v>Istalações Incêndio - Sistema de Detecção e Alarme - SDAI</v>
      </c>
      <c r="B824" s="22" t="str">
        <f>'Itens de Contrato'!B824</f>
        <v>6.7.13</v>
      </c>
      <c r="C824" s="70" t="str">
        <f>VLOOKUP(B824,'Itens de Contrato'!B$6:J$873,2,0)</f>
        <v xml:space="preserve">CONECTOR EM ALUM.SILICIO P/CONDULETE MÚLTIPLO, PARAF. AÇO ZINCADO, ROSCA EXTERNA Ф 3/4", FAB. WETZEL     </v>
      </c>
      <c r="D824" s="30">
        <f>'Itens de Contrato'!E824</f>
        <v>386</v>
      </c>
      <c r="E824" s="32">
        <f>D824*('Itens de Contrato'!F824 + 'Itens de Contrato'!G824)</f>
        <v>1262.0270673904984</v>
      </c>
      <c r="F824" s="55">
        <f>'Itens de Contrato'!E824</f>
        <v>386</v>
      </c>
      <c r="G824" s="34"/>
      <c r="H824" s="50">
        <f t="shared" si="12"/>
        <v>0</v>
      </c>
      <c r="I824" s="45">
        <f>G824*('Itens de Contrato'!F824+'Itens de Contrato'!G824)</f>
        <v>0</v>
      </c>
    </row>
    <row r="825" spans="1:9" ht="26.4" customHeight="1" x14ac:dyDescent="0.25">
      <c r="A825" s="40" t="str">
        <f>'Itens de Contrato'!A825</f>
        <v>Istalações Incêndio - Sistema de Detecção e Alarme - SDAI</v>
      </c>
      <c r="B825" s="22" t="str">
        <f>'Itens de Contrato'!B825</f>
        <v>6.7.14</v>
      </c>
      <c r="C825" s="70" t="str">
        <f>VLOOKUP(B825,'Itens de Contrato'!B$6:J$873,2,0)</f>
        <v xml:space="preserve">CONDULETE MÚLTIPLO EM LIGA DE ALUMÍNIO, PARAF. AÇO ZINCADO, TAMPA E JUNTA DE VEDAÇÃO, ROSCA Ф 1", FAB. WETZEL     </v>
      </c>
      <c r="D825" s="30">
        <f>'Itens de Contrato'!E825</f>
        <v>24</v>
      </c>
      <c r="E825" s="32">
        <f>D825*('Itens de Contrato'!F825 + 'Itens de Contrato'!G825)</f>
        <v>1143.4867277272751</v>
      </c>
      <c r="F825" s="55">
        <f>'Itens de Contrato'!E825</f>
        <v>24</v>
      </c>
      <c r="G825" s="34"/>
      <c r="H825" s="50">
        <f t="shared" si="12"/>
        <v>0</v>
      </c>
      <c r="I825" s="45">
        <f>G825*('Itens de Contrato'!F825+'Itens de Contrato'!G825)</f>
        <v>0</v>
      </c>
    </row>
    <row r="826" spans="1:9" ht="26.4" customHeight="1" x14ac:dyDescent="0.25">
      <c r="A826" s="40" t="str">
        <f>'Itens de Contrato'!A826</f>
        <v>Istalações Incêndio - Sistema de Detecção e Alarme - SDAI</v>
      </c>
      <c r="B826" s="22" t="str">
        <f>'Itens de Contrato'!B826</f>
        <v>6.7.15</v>
      </c>
      <c r="C826" s="70" t="str">
        <f>VLOOKUP(B826,'Itens de Contrato'!B$6:J$873,2,0)</f>
        <v xml:space="preserve">CONECTOR EM ALUM.SILICIO P/CONDULETE MÚLTIPLO, PARAF. AÇO ZINCADO, ROSCA EXTERNA Ф 1", FAB. WETZEL     </v>
      </c>
      <c r="D826" s="30">
        <f>'Itens de Contrato'!E826</f>
        <v>48</v>
      </c>
      <c r="E826" s="32">
        <f>D826*('Itens de Contrato'!F826 + 'Itens de Contrato'!G826)</f>
        <v>207.90667776859544</v>
      </c>
      <c r="F826" s="55">
        <f>'Itens de Contrato'!E826</f>
        <v>48</v>
      </c>
      <c r="G826" s="34"/>
      <c r="H826" s="50">
        <f t="shared" si="12"/>
        <v>0</v>
      </c>
      <c r="I826" s="45">
        <f>G826*('Itens de Contrato'!F826+'Itens de Contrato'!G826)</f>
        <v>0</v>
      </c>
    </row>
    <row r="827" spans="1:9" ht="26.4" customHeight="1" x14ac:dyDescent="0.25">
      <c r="A827" s="40" t="str">
        <f>'Itens de Contrato'!A827</f>
        <v>Istalações Incêndio - Sistema de Detecção e Alarme - SDAI</v>
      </c>
      <c r="B827" s="22" t="str">
        <f>'Itens de Contrato'!B827</f>
        <v>6.7.16</v>
      </c>
      <c r="C827" s="70" t="str">
        <f>VLOOKUP(B827,'Itens de Contrato'!B$6:J$873,2,0)</f>
        <v>ACIONADOR MANUAL C/ INDICAÇÃO DE FUNCIONAMENTO TIPO QUEBRE VIDRO/APERTE BOTÃO, FAB. INTELBRAS</v>
      </c>
      <c r="D827" s="30">
        <f>'Itens de Contrato'!E827</f>
        <v>18</v>
      </c>
      <c r="E827" s="32">
        <f>D827*('Itens de Contrato'!F827 + 'Itens de Contrato'!G827)</f>
        <v>7592.1566554106566</v>
      </c>
      <c r="F827" s="55">
        <f>'Itens de Contrato'!E827</f>
        <v>18</v>
      </c>
      <c r="G827" s="34"/>
      <c r="H827" s="50">
        <f t="shared" si="12"/>
        <v>0</v>
      </c>
      <c r="I827" s="45">
        <f>G827*('Itens de Contrato'!F827+'Itens de Contrato'!G827)</f>
        <v>0</v>
      </c>
    </row>
    <row r="828" spans="1:9" ht="26.4" customHeight="1" x14ac:dyDescent="0.25">
      <c r="A828" s="40" t="str">
        <f>'Itens de Contrato'!A828</f>
        <v>Istalações Incêndio - Sistema de Detecção e Alarme - SDAI</v>
      </c>
      <c r="B828" s="22" t="str">
        <f>'Itens de Contrato'!B828</f>
        <v>6.7.17</v>
      </c>
      <c r="C828" s="70" t="str">
        <f>VLOOKUP(B828,'Itens de Contrato'!B$6:J$873,2,0)</f>
        <v>INDICADOR AUDIO VISUAL REF. 0530-220V FAB. INTELBRAS</v>
      </c>
      <c r="D828" s="30">
        <f>'Itens de Contrato'!E828</f>
        <v>18</v>
      </c>
      <c r="E828" s="32">
        <f>D828*('Itens de Contrato'!F828 + 'Itens de Contrato'!G828)</f>
        <v>10845.938079158081</v>
      </c>
      <c r="F828" s="55">
        <f>'Itens de Contrato'!E828</f>
        <v>18</v>
      </c>
      <c r="G828" s="34"/>
      <c r="H828" s="50">
        <f t="shared" si="12"/>
        <v>0</v>
      </c>
      <c r="I828" s="45">
        <f>G828*('Itens de Contrato'!F828+'Itens de Contrato'!G828)</f>
        <v>0</v>
      </c>
    </row>
    <row r="829" spans="1:9" ht="26.4" customHeight="1" x14ac:dyDescent="0.25">
      <c r="A829" s="40" t="str">
        <f>'Itens de Contrato'!A829</f>
        <v>Istalações Incêndio - Sistema de Detecção e Alarme - SDAI</v>
      </c>
      <c r="B829" s="22" t="str">
        <f>'Itens de Contrato'!B829</f>
        <v>6.7.18</v>
      </c>
      <c r="C829" s="70" t="str">
        <f>VLOOKUP(B829,'Itens de Contrato'!B$6:J$873,2,0)</f>
        <v xml:space="preserve">DETECTOR ÓPTICO DE FUMAÇA ANALÓGICO ENDEREÇÁVEL COM BASE, FAB. INTELBRAS </v>
      </c>
      <c r="D829" s="30">
        <f>'Itens de Contrato'!E829</f>
        <v>87</v>
      </c>
      <c r="E829" s="32">
        <f>D829*('Itens de Contrato'!F829 + 'Itens de Contrato'!G829)</f>
        <v>77675.779147779089</v>
      </c>
      <c r="F829" s="55">
        <f>'Itens de Contrato'!E829</f>
        <v>87</v>
      </c>
      <c r="G829" s="34"/>
      <c r="H829" s="50">
        <f t="shared" si="12"/>
        <v>0</v>
      </c>
      <c r="I829" s="45">
        <f>G829*('Itens de Contrato'!F829+'Itens de Contrato'!G829)</f>
        <v>0</v>
      </c>
    </row>
    <row r="830" spans="1:9" ht="26.4" customHeight="1" x14ac:dyDescent="0.25">
      <c r="A830" s="40" t="str">
        <f>'Itens de Contrato'!A830</f>
        <v>Istalações Incêndio - Sistema de Detecção e Alarme - SDAI</v>
      </c>
      <c r="B830" s="22" t="str">
        <f>'Itens de Contrato'!B830</f>
        <v>6.7.19</v>
      </c>
      <c r="C830" s="70" t="str">
        <f>VLOOKUP(B830,'Itens de Contrato'!B$6:J$873,2,0)</f>
        <v>RESISTOR FIM DE LINHA ANALÓGICO, FAB. INTELBRAS</v>
      </c>
      <c r="D830" s="30">
        <f>'Itens de Contrato'!E830</f>
        <v>1</v>
      </c>
      <c r="E830" s="32">
        <f>D830*('Itens de Contrato'!F830 + 'Itens de Contrato'!G830)</f>
        <v>99.761671993801855</v>
      </c>
      <c r="F830" s="55">
        <f>'Itens de Contrato'!E830</f>
        <v>1</v>
      </c>
      <c r="G830" s="34"/>
      <c r="H830" s="50">
        <f t="shared" si="12"/>
        <v>0</v>
      </c>
      <c r="I830" s="45">
        <f>G830*('Itens de Contrato'!F830+'Itens de Contrato'!G830)</f>
        <v>0</v>
      </c>
    </row>
    <row r="831" spans="1:9" ht="26.4" customHeight="1" x14ac:dyDescent="0.25">
      <c r="A831" s="40" t="str">
        <f>'Itens de Contrato'!A831</f>
        <v>Istalações Incêndio - Sistema de Detecção e Alarme - SDAI</v>
      </c>
      <c r="B831" s="22" t="str">
        <f>'Itens de Contrato'!B831</f>
        <v>6.7.20</v>
      </c>
      <c r="C831" s="70" t="str">
        <f>VLOOKUP(B831,'Itens de Contrato'!B$6:J$873,2,0)</f>
        <v>MÓDULO MONITOR ENDEREÇÁVEL ANALÓGICO 01 ENTRADA MOD. MEE, FAB. INTELBRAS</v>
      </c>
      <c r="D831" s="30">
        <f>'Itens de Contrato'!E831</f>
        <v>20</v>
      </c>
      <c r="E831" s="32">
        <f>D831*('Itens de Contrato'!F831 + 'Itens de Contrato'!G831)</f>
        <v>14391.389657369173</v>
      </c>
      <c r="F831" s="55">
        <f>'Itens de Contrato'!E831</f>
        <v>20</v>
      </c>
      <c r="G831" s="34"/>
      <c r="H831" s="50">
        <f t="shared" si="12"/>
        <v>0</v>
      </c>
      <c r="I831" s="45">
        <f>G831*('Itens de Contrato'!F831+'Itens de Contrato'!G831)</f>
        <v>0</v>
      </c>
    </row>
    <row r="832" spans="1:9" ht="26.4" customHeight="1" x14ac:dyDescent="0.25">
      <c r="A832" s="40" t="str">
        <f>'Itens de Contrato'!A832</f>
        <v>Istalações Incêndio - Sistema de Detecção e Alarme - SDAI</v>
      </c>
      <c r="B832" s="22" t="str">
        <f>'Itens de Contrato'!B832</f>
        <v>6.7.21</v>
      </c>
      <c r="C832" s="70" t="str">
        <f>VLOOKUP(B832,'Itens de Contrato'!B$6:J$873,2,0)</f>
        <v>MÓDULO DE SUPERVISÃO DE ENTRADA ENDEREÇÁVEL ANALÓGICO 01 SAÍDA MOD. MSE, FAB. INTELBRAS</v>
      </c>
      <c r="D832" s="30">
        <f>'Itens de Contrato'!E832</f>
        <v>16</v>
      </c>
      <c r="E832" s="32">
        <f>D832*('Itens de Contrato'!F832 + 'Itens de Contrato'!G832)</f>
        <v>12872.329576253469</v>
      </c>
      <c r="F832" s="55">
        <f>'Itens de Contrato'!E832</f>
        <v>16</v>
      </c>
      <c r="G832" s="34"/>
      <c r="H832" s="50">
        <f t="shared" si="12"/>
        <v>0</v>
      </c>
      <c r="I832" s="45">
        <f>G832*('Itens de Contrato'!F832+'Itens de Contrato'!G832)</f>
        <v>0</v>
      </c>
    </row>
    <row r="833" spans="1:9" ht="26.4" customHeight="1" x14ac:dyDescent="0.25">
      <c r="A833" s="40" t="str">
        <f>'Itens de Contrato'!A833</f>
        <v>Istalações Incêndio - Sistema de Detecção e Alarme - SDAI</v>
      </c>
      <c r="B833" s="22" t="str">
        <f>'Itens de Contrato'!B833</f>
        <v>6.7.22</v>
      </c>
      <c r="C833" s="70" t="str">
        <f>VLOOKUP(B833,'Itens de Contrato'!B$6:J$873,2,0)</f>
        <v>MÓDULO ISOLADOR DE LAÇO MOD. IDL-520, FAB. INTELBRAS</v>
      </c>
      <c r="D833" s="30">
        <f>'Itens de Contrato'!E833</f>
        <v>5</v>
      </c>
      <c r="E833" s="32">
        <f>D833*('Itens de Contrato'!F833 + 'Itens de Contrato'!G833)</f>
        <v>2611.4084727789309</v>
      </c>
      <c r="F833" s="55">
        <f>'Itens de Contrato'!E833</f>
        <v>5</v>
      </c>
      <c r="G833" s="34"/>
      <c r="H833" s="50">
        <f t="shared" si="12"/>
        <v>0</v>
      </c>
      <c r="I833" s="45">
        <f>G833*('Itens de Contrato'!F833+'Itens de Contrato'!G833)</f>
        <v>0</v>
      </c>
    </row>
    <row r="834" spans="1:9" ht="39.6" customHeight="1" x14ac:dyDescent="0.25">
      <c r="A834" s="40" t="str">
        <f>'Itens de Contrato'!A834</f>
        <v>Istalações Incêndio - Sistema de Detecção e Alarme - SDAI</v>
      </c>
      <c r="B834" s="22" t="str">
        <f>'Itens de Contrato'!B834</f>
        <v>6.7.23</v>
      </c>
      <c r="C834" s="70" t="str">
        <f>VLOOKUP(B834,'Itens de Contrato'!B$6:J$873,2,0)</f>
        <v>CABO BLINDADO PARA DETECÇÃO DE INCÊNDIO 600V COM CONDUTORES SÓLIDOS DE 2 x 1,50mm2, TORCIDOS PARALELAMENTE + FIO DRENO,  COM BLINDAGEM FITA DE POLIESTER ALUMINIZADA, FAB. POLIRON, FCI</v>
      </c>
      <c r="D834" s="30">
        <f>'Itens de Contrato'!E834</f>
        <v>1110</v>
      </c>
      <c r="E834" s="32">
        <f>D834*('Itens de Contrato'!F834 + 'Itens de Contrato'!G834)</f>
        <v>29436.399905196344</v>
      </c>
      <c r="F834" s="55">
        <f>'Itens de Contrato'!E834</f>
        <v>1110</v>
      </c>
      <c r="G834" s="34"/>
      <c r="H834" s="50">
        <f t="shared" si="12"/>
        <v>0</v>
      </c>
      <c r="I834" s="45">
        <f>G834*('Itens de Contrato'!F834+'Itens de Contrato'!G834)</f>
        <v>0</v>
      </c>
    </row>
    <row r="835" spans="1:9" ht="26.4" customHeight="1" x14ac:dyDescent="0.25">
      <c r="A835" s="40" t="str">
        <f>'Itens de Contrato'!A835</f>
        <v>Istalações Incêndio - Sistema de Detecção e Alarme - SDAI</v>
      </c>
      <c r="B835" s="22" t="str">
        <f>'Itens de Contrato'!B835</f>
        <v>6.7.24</v>
      </c>
      <c r="C835" s="70" t="str">
        <f>VLOOKUP(B835,'Itens de Contrato'!B$6:J$873,2,0)</f>
        <v>CENTRAL DE ALARME ANÁLOGICA ENDEREÇÁVEL ATÉ 01 LAÇO, NBR 7240, MOD. CIE-1250, FAB. INTELBRAS</v>
      </c>
      <c r="D835" s="30">
        <f>'Itens de Contrato'!E835</f>
        <v>1</v>
      </c>
      <c r="E835" s="32">
        <f>D835*('Itens de Contrato'!F835 + 'Itens de Contrato'!G835)</f>
        <v>10216.489434435283</v>
      </c>
      <c r="F835" s="55">
        <f>'Itens de Contrato'!E835</f>
        <v>1</v>
      </c>
      <c r="G835" s="34"/>
      <c r="H835" s="50">
        <f t="shared" si="12"/>
        <v>0</v>
      </c>
      <c r="I835" s="45">
        <f>G835*('Itens de Contrato'!F835+'Itens de Contrato'!G835)</f>
        <v>0</v>
      </c>
    </row>
    <row r="836" spans="1:9" ht="26.4" customHeight="1" x14ac:dyDescent="0.25">
      <c r="A836" s="40" t="str">
        <f>'Itens de Contrato'!A836</f>
        <v>Sistema de Climatização - Apto.Tipo - 02 AC 12000 BTU/h</v>
      </c>
      <c r="B836" s="22" t="str">
        <f>'Itens de Contrato'!B836</f>
        <v>7.1.1</v>
      </c>
      <c r="C836" s="70" t="str">
        <f>VLOOKUP(B836,'Itens de Contrato'!B$6:J$873,2,0)</f>
        <v>TUBO DE COBRE FLEXÍVEL Ф 1/4" x 0,8mm NBR-7541 - LINHA LÍQUIDO</v>
      </c>
      <c r="D836" s="30">
        <f>'Itens de Contrato'!E836</f>
        <v>494</v>
      </c>
      <c r="E836" s="32">
        <f>D836*('Itens de Contrato'!F836 + 'Itens de Contrato'!G836)</f>
        <v>21445.37820070907</v>
      </c>
      <c r="F836" s="55">
        <f>'Itens de Contrato'!E836</f>
        <v>494</v>
      </c>
      <c r="G836" s="34"/>
      <c r="H836" s="50">
        <f t="shared" si="12"/>
        <v>0</v>
      </c>
      <c r="I836" s="45">
        <f>G836*('Itens de Contrato'!F836+'Itens de Contrato'!G836)</f>
        <v>0</v>
      </c>
    </row>
    <row r="837" spans="1:9" ht="26.4" customHeight="1" x14ac:dyDescent="0.25">
      <c r="A837" s="40" t="str">
        <f>'Itens de Contrato'!A837</f>
        <v>Sistema de Climatização - Apto.Tipo - 02 AC 12000 BTU/h</v>
      </c>
      <c r="B837" s="22" t="str">
        <f>'Itens de Contrato'!B837</f>
        <v>7.1.2</v>
      </c>
      <c r="C837" s="70" t="str">
        <f>VLOOKUP(B837,'Itens de Contrato'!B$6:J$873,2,0)</f>
        <v>TUBO DE COBRE FLEXÍVEL Ф 1/2" x 0,8mm NBR-7541 - LINHA SUCÇÃO</v>
      </c>
      <c r="D837" s="30">
        <f>'Itens de Contrato'!E837</f>
        <v>494</v>
      </c>
      <c r="E837" s="32">
        <f>D837*('Itens de Contrato'!F837 + 'Itens de Contrato'!G837)</f>
        <v>46031.292958007325</v>
      </c>
      <c r="F837" s="55">
        <f>'Itens de Contrato'!E837</f>
        <v>494</v>
      </c>
      <c r="G837" s="34"/>
      <c r="H837" s="50">
        <f t="shared" si="12"/>
        <v>0</v>
      </c>
      <c r="I837" s="45">
        <f>G837*('Itens de Contrato'!F837+'Itens de Contrato'!G837)</f>
        <v>0</v>
      </c>
    </row>
    <row r="838" spans="1:9" ht="26.4" customHeight="1" x14ac:dyDescent="0.25">
      <c r="A838" s="40" t="str">
        <f>'Itens de Contrato'!A838</f>
        <v>Sistema de Climatização - Apto.Tipo - 02 AC 12000 BTU/h</v>
      </c>
      <c r="B838" s="22" t="str">
        <f>'Itens de Contrato'!B838</f>
        <v>7.1.3</v>
      </c>
      <c r="C838" s="70" t="str">
        <f>VLOOKUP(B838,'Itens de Contrato'!B$6:J$873,2,0)</f>
        <v>BORRACHA ESPONJOSA PARA ISOLAMENTO DE TUBO 40mm - DRENO AC</v>
      </c>
      <c r="D838" s="30">
        <f>'Itens de Contrato'!E838</f>
        <v>494</v>
      </c>
      <c r="E838" s="32">
        <f>D838*('Itens de Contrato'!F838 + 'Itens de Contrato'!G838)</f>
        <v>7109.3464907403741</v>
      </c>
      <c r="F838" s="55">
        <f>'Itens de Contrato'!E838</f>
        <v>494</v>
      </c>
      <c r="G838" s="34"/>
      <c r="H838" s="50">
        <f t="shared" ref="H838:H873" si="13">G838/D838</f>
        <v>0</v>
      </c>
      <c r="I838" s="45">
        <f>G838*('Itens de Contrato'!F838+'Itens de Contrato'!G838)</f>
        <v>0</v>
      </c>
    </row>
    <row r="839" spans="1:9" ht="26.4" customHeight="1" x14ac:dyDescent="0.25">
      <c r="A839" s="40" t="str">
        <f>'Itens de Contrato'!A839</f>
        <v>Sistema de Climatização - Apto.Tipo - 02 AC 12000 BTU/h</v>
      </c>
      <c r="B839" s="22" t="str">
        <f>'Itens de Contrato'!B839</f>
        <v>7.1.4</v>
      </c>
      <c r="C839" s="70" t="str">
        <f>VLOOKUP(B839,'Itens de Contrato'!B$6:J$873,2,0)</f>
        <v>FITA ADESIVA ALUMINIZADA 45mm X 45m</v>
      </c>
      <c r="D839" s="30">
        <f>'Itens de Contrato'!E839</f>
        <v>5.2000000000000011</v>
      </c>
      <c r="E839" s="32">
        <f>D839*('Itens de Contrato'!F839 + 'Itens de Contrato'!G839)</f>
        <v>124.24100663429783</v>
      </c>
      <c r="F839" s="55">
        <f>'Itens de Contrato'!E839</f>
        <v>5.2000000000000011</v>
      </c>
      <c r="G839" s="34"/>
      <c r="H839" s="50">
        <f t="shared" si="13"/>
        <v>0</v>
      </c>
      <c r="I839" s="45">
        <f>G839*('Itens de Contrato'!F839+'Itens de Contrato'!G839)</f>
        <v>0</v>
      </c>
    </row>
    <row r="840" spans="1:9" ht="26.4" customHeight="1" x14ac:dyDescent="0.25">
      <c r="A840" s="40" t="str">
        <f>'Itens de Contrato'!A840</f>
        <v>Sistema de Climatização - Apto.Tipo - 02 AC 12000 BTU/h</v>
      </c>
      <c r="B840" s="22" t="str">
        <f>'Itens de Contrato'!B840</f>
        <v>7.1.5</v>
      </c>
      <c r="C840" s="70" t="str">
        <f>VLOOKUP(B840,'Itens de Contrato'!B$6:J$873,2,0)</f>
        <v>CABO PP FLEX ISOL. 450/750V / PVC 70oC, CL.5, NBR-Nm247-5, 4x2,5mm2 FAB. COBRECOM</v>
      </c>
      <c r="D840" s="30">
        <f>'Itens de Contrato'!E840</f>
        <v>520</v>
      </c>
      <c r="E840" s="32">
        <f>D840*('Itens de Contrato'!F840 + 'Itens de Contrato'!G840)</f>
        <v>12278.789544559253</v>
      </c>
      <c r="F840" s="55">
        <f>'Itens de Contrato'!E840</f>
        <v>520</v>
      </c>
      <c r="G840" s="34"/>
      <c r="H840" s="50">
        <f t="shared" si="13"/>
        <v>0</v>
      </c>
      <c r="I840" s="45">
        <f>G840*('Itens de Contrato'!F840+'Itens de Contrato'!G840)</f>
        <v>0</v>
      </c>
    </row>
    <row r="841" spans="1:9" ht="26.4" customHeight="1" x14ac:dyDescent="0.25">
      <c r="A841" s="40" t="str">
        <f>'Itens de Contrato'!A841</f>
        <v>Sistema de Climatização - Apto.Tipo - 02 AC 12000 BTU/h</v>
      </c>
      <c r="B841" s="22" t="str">
        <f>'Itens de Contrato'!B841</f>
        <v>7.1.6</v>
      </c>
      <c r="C841" s="70" t="str">
        <f>VLOOKUP(B841,'Itens de Contrato'!B$6:J$873,2,0)</f>
        <v>CX-1 CAIXA DE PVC DIM. 27,80 X 16,50 X 10,00cm, MOD. CPP 15 D, FAB. POLAR</v>
      </c>
      <c r="D841" s="30">
        <f>'Itens de Contrato'!E841</f>
        <v>52</v>
      </c>
      <c r="E841" s="32">
        <f>D841*('Itens de Contrato'!F841 + 'Itens de Contrato'!G841)</f>
        <v>1591.1567516322348</v>
      </c>
      <c r="F841" s="55">
        <f>'Itens de Contrato'!E841</f>
        <v>52</v>
      </c>
      <c r="G841" s="34"/>
      <c r="H841" s="50">
        <f t="shared" si="13"/>
        <v>0</v>
      </c>
      <c r="I841" s="45">
        <f>G841*('Itens de Contrato'!F841+'Itens de Contrato'!G841)</f>
        <v>0</v>
      </c>
    </row>
    <row r="842" spans="1:9" ht="26.4" customHeight="1" x14ac:dyDescent="0.25">
      <c r="A842" s="40" t="str">
        <f>'Itens de Contrato'!A842</f>
        <v>Sistema de Climatização - Apto.Tipo - 02 AC 18000 BTU/h</v>
      </c>
      <c r="B842" s="22" t="str">
        <f>'Itens de Contrato'!B842</f>
        <v>7.2.1</v>
      </c>
      <c r="C842" s="70" t="str">
        <f>VLOOKUP(B842,'Itens de Contrato'!B$6:J$873,2,0)</f>
        <v>TUBO DE COBRE FLEXÍVEL Ф 1/4" x 0,8mm NBR-7541 - LINHA LÍQUIDO</v>
      </c>
      <c r="D842" s="30">
        <f>'Itens de Contrato'!E842</f>
        <v>624</v>
      </c>
      <c r="E842" s="32">
        <f>D842*('Itens de Contrato'!F842 + 'Itens de Contrato'!G842)</f>
        <v>27088.898779843035</v>
      </c>
      <c r="F842" s="55">
        <f>'Itens de Contrato'!E842</f>
        <v>624</v>
      </c>
      <c r="G842" s="34"/>
      <c r="H842" s="50">
        <f t="shared" si="13"/>
        <v>0</v>
      </c>
      <c r="I842" s="45">
        <f>G842*('Itens de Contrato'!F842+'Itens de Contrato'!G842)</f>
        <v>0</v>
      </c>
    </row>
    <row r="843" spans="1:9" ht="26.4" customHeight="1" x14ac:dyDescent="0.25">
      <c r="A843" s="40" t="str">
        <f>'Itens de Contrato'!A843</f>
        <v>Sistema de Climatização - Apto.Tipo - 02 AC 18000 BTU/h</v>
      </c>
      <c r="B843" s="22" t="str">
        <f>'Itens de Contrato'!B843</f>
        <v>7.2.2</v>
      </c>
      <c r="C843" s="70" t="str">
        <f>VLOOKUP(B843,'Itens de Contrato'!B$6:J$873,2,0)</f>
        <v>TUBO DE COBRE FLEXÍVEL Ф 5/8" x 0,8mm NBR-7541 - LINHA SUCÇÃO</v>
      </c>
      <c r="D843" s="30">
        <f>'Itens de Contrato'!E843</f>
        <v>624</v>
      </c>
      <c r="E843" s="32">
        <f>D843*('Itens de Contrato'!F843 + 'Itens de Contrato'!G843)</f>
        <v>74126.107958231572</v>
      </c>
      <c r="F843" s="55">
        <f>'Itens de Contrato'!E843</f>
        <v>624</v>
      </c>
      <c r="G843" s="34"/>
      <c r="H843" s="50">
        <f t="shared" si="13"/>
        <v>0</v>
      </c>
      <c r="I843" s="45">
        <f>G843*('Itens de Contrato'!F843+'Itens de Contrato'!G843)</f>
        <v>0</v>
      </c>
    </row>
    <row r="844" spans="1:9" ht="26.4" customHeight="1" x14ac:dyDescent="0.25">
      <c r="A844" s="40" t="str">
        <f>'Itens de Contrato'!A844</f>
        <v>Sistema de Climatização - Apto.Tipo - 02 AC 18000 BTU/h</v>
      </c>
      <c r="B844" s="22" t="str">
        <f>'Itens de Contrato'!B844</f>
        <v>7.2.3</v>
      </c>
      <c r="C844" s="70" t="str">
        <f>VLOOKUP(B844,'Itens de Contrato'!B$6:J$873,2,0)</f>
        <v>BORRACHA ESPONJOSA PARA ISOLAMENTO DE TUBO 40mm - DRENO AC</v>
      </c>
      <c r="D844" s="30">
        <f>'Itens de Contrato'!E844</f>
        <v>624</v>
      </c>
      <c r="E844" s="32">
        <f>D844*('Itens de Contrato'!F844 + 'Itens de Contrato'!G844)</f>
        <v>8980.2271461983673</v>
      </c>
      <c r="F844" s="55">
        <f>'Itens de Contrato'!E844</f>
        <v>624</v>
      </c>
      <c r="G844" s="34"/>
      <c r="H844" s="50">
        <f t="shared" si="13"/>
        <v>0</v>
      </c>
      <c r="I844" s="45">
        <f>G844*('Itens de Contrato'!F844+'Itens de Contrato'!G844)</f>
        <v>0</v>
      </c>
    </row>
    <row r="845" spans="1:9" ht="26.4" customHeight="1" x14ac:dyDescent="0.25">
      <c r="A845" s="40" t="str">
        <f>'Itens de Contrato'!A845</f>
        <v>Sistema de Climatização - Apto.Tipo - 02 AC 18000 BTU/h</v>
      </c>
      <c r="B845" s="22" t="str">
        <f>'Itens de Contrato'!B845</f>
        <v>7.2.4</v>
      </c>
      <c r="C845" s="70" t="str">
        <f>VLOOKUP(B845,'Itens de Contrato'!B$6:J$873,2,0)</f>
        <v>FITA ADESIVA ALUMINIZADA 45mm X 45m</v>
      </c>
      <c r="D845" s="30">
        <f>'Itens de Contrato'!E845</f>
        <v>5.2000000000000011</v>
      </c>
      <c r="E845" s="32">
        <f>D845*('Itens de Contrato'!F845 + 'Itens de Contrato'!G845)</f>
        <v>124.24100663429783</v>
      </c>
      <c r="F845" s="55">
        <f>'Itens de Contrato'!E845</f>
        <v>5.2000000000000011</v>
      </c>
      <c r="G845" s="34"/>
      <c r="H845" s="50">
        <f t="shared" si="13"/>
        <v>0</v>
      </c>
      <c r="I845" s="45">
        <f>G845*('Itens de Contrato'!F845+'Itens de Contrato'!G845)</f>
        <v>0</v>
      </c>
    </row>
    <row r="846" spans="1:9" ht="26.4" customHeight="1" x14ac:dyDescent="0.25">
      <c r="A846" s="40" t="str">
        <f>'Itens de Contrato'!A846</f>
        <v>Sistema de Climatização - Apto.Tipo - 02 AC 18000 BTU/h</v>
      </c>
      <c r="B846" s="22" t="str">
        <f>'Itens de Contrato'!B846</f>
        <v>7.2.5</v>
      </c>
      <c r="C846" s="70" t="str">
        <f>VLOOKUP(B846,'Itens de Contrato'!B$6:J$873,2,0)</f>
        <v>CABO PP FLEX ISOL. 450/750V / PVC 70oC, CL.5, NBR-Nm247-5, 4x2,5mm2 FAB. COBRECOM</v>
      </c>
      <c r="D846" s="30">
        <f>'Itens de Contrato'!E846</f>
        <v>650</v>
      </c>
      <c r="E846" s="32">
        <f>D846*('Itens de Contrato'!F846 + 'Itens de Contrato'!G846)</f>
        <v>15348.486930699066</v>
      </c>
      <c r="F846" s="55">
        <f>'Itens de Contrato'!E846</f>
        <v>650</v>
      </c>
      <c r="G846" s="34"/>
      <c r="H846" s="50">
        <f t="shared" si="13"/>
        <v>0</v>
      </c>
      <c r="I846" s="45">
        <f>G846*('Itens de Contrato'!F846+'Itens de Contrato'!G846)</f>
        <v>0</v>
      </c>
    </row>
    <row r="847" spans="1:9" ht="26.4" customHeight="1" x14ac:dyDescent="0.25">
      <c r="A847" s="40" t="str">
        <f>'Itens de Contrato'!A847</f>
        <v>Sistema de Climatização - Apto.Tipo - 02 AC 18000 BTU/h</v>
      </c>
      <c r="B847" s="22" t="str">
        <f>'Itens de Contrato'!B847</f>
        <v>7.2.6</v>
      </c>
      <c r="C847" s="70" t="str">
        <f>VLOOKUP(B847,'Itens de Contrato'!B$6:J$873,2,0)</f>
        <v>CX-1 CAIXA DE PVC DIM. 27,80 X 16,50 X 10,00cm, MOD. CPP 15 D, FAB. POLAR</v>
      </c>
      <c r="D847" s="30">
        <f>'Itens de Contrato'!E847</f>
        <v>26</v>
      </c>
      <c r="E847" s="32">
        <f>D847*('Itens de Contrato'!F847 + 'Itens de Contrato'!G847)</f>
        <v>795.57837581611739</v>
      </c>
      <c r="F847" s="55">
        <f>'Itens de Contrato'!E847</f>
        <v>26</v>
      </c>
      <c r="G847" s="34"/>
      <c r="H847" s="50">
        <f t="shared" si="13"/>
        <v>0</v>
      </c>
      <c r="I847" s="45">
        <f>G847*('Itens de Contrato'!F847+'Itens de Contrato'!G847)</f>
        <v>0</v>
      </c>
    </row>
    <row r="848" spans="1:9" ht="26.4" customHeight="1" x14ac:dyDescent="0.25">
      <c r="A848" s="40" t="str">
        <f>'Itens de Contrato'!A848</f>
        <v>Sistema de Climatização - Apto.Tipo - 01 AC 36000 BTU/h</v>
      </c>
      <c r="B848" s="22" t="str">
        <f>'Itens de Contrato'!B848</f>
        <v>7.3.1</v>
      </c>
      <c r="C848" s="70" t="str">
        <f>VLOOKUP(B848,'Itens de Contrato'!B$6:J$873,2,0)</f>
        <v>TUBO DE COBRE FLEXÍVEL Ф 3/8" x 0,8mm NBR-7541 - LINHA LÍQUIDO</v>
      </c>
      <c r="D848" s="30">
        <f>'Itens de Contrato'!E848</f>
        <v>156</v>
      </c>
      <c r="E848" s="32">
        <f>D848*('Itens de Contrato'!F848 + 'Itens de Contrato'!G848)</f>
        <v>10580.538498319444</v>
      </c>
      <c r="F848" s="55">
        <f>'Itens de Contrato'!E848</f>
        <v>156</v>
      </c>
      <c r="G848" s="34"/>
      <c r="H848" s="50">
        <f t="shared" si="13"/>
        <v>0</v>
      </c>
      <c r="I848" s="45">
        <f>G848*('Itens de Contrato'!F848+'Itens de Contrato'!G848)</f>
        <v>0</v>
      </c>
    </row>
    <row r="849" spans="1:9" ht="26.4" customHeight="1" x14ac:dyDescent="0.25">
      <c r="A849" s="40" t="str">
        <f>'Itens de Contrato'!A849</f>
        <v>Sistema de Climatização - Apto.Tipo - 01 AC 36000 BTU/h</v>
      </c>
      <c r="B849" s="22" t="str">
        <f>'Itens de Contrato'!B849</f>
        <v>7.3.2</v>
      </c>
      <c r="C849" s="70" t="str">
        <f>VLOOKUP(B849,'Itens de Contrato'!B$6:J$873,2,0)</f>
        <v>TUBO DE COBRE FLEXÍVEL Ф 3/4" x 1,6mm NBR-7541 - LINHA SUCÇÃO</v>
      </c>
      <c r="D849" s="30">
        <f>'Itens de Contrato'!E849</f>
        <v>156</v>
      </c>
      <c r="E849" s="32">
        <f>D849*('Itens de Contrato'!F849 + 'Itens de Contrato'!G849)</f>
        <v>22866.884221059969</v>
      </c>
      <c r="F849" s="55">
        <f>'Itens de Contrato'!E849</f>
        <v>156</v>
      </c>
      <c r="G849" s="34"/>
      <c r="H849" s="50">
        <f t="shared" si="13"/>
        <v>0</v>
      </c>
      <c r="I849" s="45">
        <f>G849*('Itens de Contrato'!F849+'Itens de Contrato'!G849)</f>
        <v>0</v>
      </c>
    </row>
    <row r="850" spans="1:9" ht="26.4" customHeight="1" x14ac:dyDescent="0.25">
      <c r="A850" s="40" t="str">
        <f>'Itens de Contrato'!A850</f>
        <v>Sistema de Climatização - Apto.Tipo - 01 AC 36000 BTU/h</v>
      </c>
      <c r="B850" s="22" t="str">
        <f>'Itens de Contrato'!B850</f>
        <v>7.3.3</v>
      </c>
      <c r="C850" s="70" t="str">
        <f>VLOOKUP(B850,'Itens de Contrato'!B$6:J$873,2,0)</f>
        <v>BORRACHA ESPONJOSA PARA ISOLAMENTO DE TUBO 40mm - DRENO AC</v>
      </c>
      <c r="D850" s="30">
        <f>'Itens de Contrato'!E850</f>
        <v>156</v>
      </c>
      <c r="E850" s="32">
        <f>D850*('Itens de Contrato'!F850 + 'Itens de Contrato'!G850)</f>
        <v>2245.0567865495918</v>
      </c>
      <c r="F850" s="55">
        <f>'Itens de Contrato'!E850</f>
        <v>156</v>
      </c>
      <c r="G850" s="34"/>
      <c r="H850" s="50">
        <f t="shared" si="13"/>
        <v>0</v>
      </c>
      <c r="I850" s="45">
        <f>G850*('Itens de Contrato'!F850+'Itens de Contrato'!G850)</f>
        <v>0</v>
      </c>
    </row>
    <row r="851" spans="1:9" ht="26.4" customHeight="1" x14ac:dyDescent="0.25">
      <c r="A851" s="40" t="str">
        <f>'Itens de Contrato'!A851</f>
        <v>Sistema de Climatização - Apto.Tipo - 01 AC 36000 BTU/h</v>
      </c>
      <c r="B851" s="22" t="str">
        <f>'Itens de Contrato'!B851</f>
        <v>7.3.4</v>
      </c>
      <c r="C851" s="70" t="str">
        <f>VLOOKUP(B851,'Itens de Contrato'!B$6:J$873,2,0)</f>
        <v>FITA ADESIVA ALUMINIZADA 45mm X 45m</v>
      </c>
      <c r="D851" s="30">
        <f>'Itens de Contrato'!E851</f>
        <v>5.2000000000000011</v>
      </c>
      <c r="E851" s="32">
        <f>D851*('Itens de Contrato'!F851 + 'Itens de Contrato'!G851)</f>
        <v>124.24100663429783</v>
      </c>
      <c r="F851" s="55">
        <f>'Itens de Contrato'!E851</f>
        <v>5.2000000000000011</v>
      </c>
      <c r="G851" s="34"/>
      <c r="H851" s="50">
        <f t="shared" si="13"/>
        <v>0</v>
      </c>
      <c r="I851" s="45">
        <f>G851*('Itens de Contrato'!F851+'Itens de Contrato'!G851)</f>
        <v>0</v>
      </c>
    </row>
    <row r="852" spans="1:9" ht="26.4" customHeight="1" x14ac:dyDescent="0.25">
      <c r="A852" s="40" t="str">
        <f>'Itens de Contrato'!A852</f>
        <v>Sistema de Climatização - Apto.Tipo - 01 AC 36000 BTU/h</v>
      </c>
      <c r="B852" s="22" t="str">
        <f>'Itens de Contrato'!B852</f>
        <v>7.3.5</v>
      </c>
      <c r="C852" s="70" t="str">
        <f>VLOOKUP(B852,'Itens de Contrato'!B$6:J$873,2,0)</f>
        <v>CABO PP FLEX ISOL. 450/750V / PVC 70oC, CL.5, NBR-Nm247-5, 4x2,5mm2 FAB. COBRECOM</v>
      </c>
      <c r="D852" s="30">
        <f>'Itens de Contrato'!E852</f>
        <v>195</v>
      </c>
      <c r="E852" s="32">
        <f>D852*('Itens de Contrato'!F852 + 'Itens de Contrato'!G852)</f>
        <v>4604.5460792097201</v>
      </c>
      <c r="F852" s="55">
        <f>'Itens de Contrato'!E852</f>
        <v>195</v>
      </c>
      <c r="G852" s="34"/>
      <c r="H852" s="50">
        <f t="shared" si="13"/>
        <v>0</v>
      </c>
      <c r="I852" s="45">
        <f>G852*('Itens de Contrato'!F852+'Itens de Contrato'!G852)</f>
        <v>0</v>
      </c>
    </row>
    <row r="853" spans="1:9" ht="26.4" customHeight="1" x14ac:dyDescent="0.25">
      <c r="A853" s="40" t="str">
        <f>'Itens de Contrato'!A853</f>
        <v>Sistema de Climatização - Guarita - 01 AC 12000 BTU/h</v>
      </c>
      <c r="B853" s="22" t="str">
        <f>'Itens de Contrato'!B853</f>
        <v>7.4.1</v>
      </c>
      <c r="C853" s="70" t="str">
        <f>VLOOKUP(B853,'Itens de Contrato'!B$6:J$873,2,0)</f>
        <v>TUBO DE COBRE FLEXÍVEL Ф 1/4" x 0,8mm NBR-7541 - LINHA LÍQUIDO</v>
      </c>
      <c r="D853" s="30">
        <f>'Itens de Contrato'!E853</f>
        <v>27</v>
      </c>
      <c r="E853" s="32">
        <f>D853*('Itens de Contrato'!F853 + 'Itens de Contrato'!G853)</f>
        <v>1172.1158125893621</v>
      </c>
      <c r="F853" s="55">
        <f>'Itens de Contrato'!E853</f>
        <v>27</v>
      </c>
      <c r="G853" s="34"/>
      <c r="H853" s="50">
        <f t="shared" si="13"/>
        <v>0</v>
      </c>
      <c r="I853" s="45">
        <f>G853*('Itens de Contrato'!F853+'Itens de Contrato'!G853)</f>
        <v>0</v>
      </c>
    </row>
    <row r="854" spans="1:9" ht="26.4" customHeight="1" x14ac:dyDescent="0.25">
      <c r="A854" s="40" t="str">
        <f>'Itens de Contrato'!A854</f>
        <v>Sistema de Climatização - Guarita - 01 AC 12000 BTU/h</v>
      </c>
      <c r="B854" s="22" t="str">
        <f>'Itens de Contrato'!B854</f>
        <v>7.4.2</v>
      </c>
      <c r="C854" s="70" t="str">
        <f>VLOOKUP(B854,'Itens de Contrato'!B$6:J$873,2,0)</f>
        <v>TUBO DE COBRE FLEXÍVEL Ф 1/2" x 0,8mm NBR-7541 - LINHA SUCÇÃO</v>
      </c>
      <c r="D854" s="30">
        <f>'Itens de Contrato'!E854</f>
        <v>27</v>
      </c>
      <c r="E854" s="32">
        <f>D854*('Itens de Contrato'!F854 + 'Itens de Contrato'!G854)</f>
        <v>2515.8803843445298</v>
      </c>
      <c r="F854" s="55">
        <f>'Itens de Contrato'!E854</f>
        <v>27</v>
      </c>
      <c r="G854" s="34"/>
      <c r="H854" s="50">
        <f t="shared" si="13"/>
        <v>0</v>
      </c>
      <c r="I854" s="45">
        <f>G854*('Itens de Contrato'!F854+'Itens de Contrato'!G854)</f>
        <v>0</v>
      </c>
    </row>
    <row r="855" spans="1:9" ht="26.4" customHeight="1" x14ac:dyDescent="0.25">
      <c r="A855" s="40" t="str">
        <f>'Itens de Contrato'!A855</f>
        <v>Sistema de Climatização - Guarita - 01 AC 12000 BTU/h</v>
      </c>
      <c r="B855" s="22" t="str">
        <f>'Itens de Contrato'!B855</f>
        <v>7.4.3</v>
      </c>
      <c r="C855" s="70" t="str">
        <f>VLOOKUP(B855,'Itens de Contrato'!B$6:J$873,2,0)</f>
        <v>BORRACHA ESPONJOSA PARA ISOLAMENTO DE TUBO 40mm - DRENO AC</v>
      </c>
      <c r="D855" s="30">
        <f>'Itens de Contrato'!E855</f>
        <v>27</v>
      </c>
      <c r="E855" s="32">
        <f>D855*('Itens de Contrato'!F855 + 'Itens de Contrato'!G855)</f>
        <v>388.56752074896781</v>
      </c>
      <c r="F855" s="55">
        <f>'Itens de Contrato'!E855</f>
        <v>27</v>
      </c>
      <c r="G855" s="34"/>
      <c r="H855" s="50">
        <f t="shared" si="13"/>
        <v>0</v>
      </c>
      <c r="I855" s="45">
        <f>G855*('Itens de Contrato'!F855+'Itens de Contrato'!G855)</f>
        <v>0</v>
      </c>
    </row>
    <row r="856" spans="1:9" ht="26.4" customHeight="1" x14ac:dyDescent="0.25">
      <c r="A856" s="40" t="str">
        <f>'Itens de Contrato'!A856</f>
        <v>Sistema de Climatização - Guarita - 01 AC 12000 BTU/h</v>
      </c>
      <c r="B856" s="22" t="str">
        <f>'Itens de Contrato'!B856</f>
        <v>7.4.4</v>
      </c>
      <c r="C856" s="70" t="str">
        <f>VLOOKUP(B856,'Itens de Contrato'!B$6:J$873,2,0)</f>
        <v>FITA ADESIVA ALUMINIZADA 45mm X 45m</v>
      </c>
      <c r="D856" s="30">
        <f>'Itens de Contrato'!E856</f>
        <v>1</v>
      </c>
      <c r="E856" s="32">
        <f>D856*('Itens de Contrato'!F856 + 'Itens de Contrato'!G856)</f>
        <v>23.892501275826501</v>
      </c>
      <c r="F856" s="55">
        <f>'Itens de Contrato'!E856</f>
        <v>1</v>
      </c>
      <c r="G856" s="34"/>
      <c r="H856" s="50">
        <f t="shared" si="13"/>
        <v>0</v>
      </c>
      <c r="I856" s="45">
        <f>G856*('Itens de Contrato'!F856+'Itens de Contrato'!G856)</f>
        <v>0</v>
      </c>
    </row>
    <row r="857" spans="1:9" ht="26.4" customHeight="1" x14ac:dyDescent="0.25">
      <c r="A857" s="40" t="str">
        <f>'Itens de Contrato'!A857</f>
        <v>Sistema de Climatização - Guarita - 01 AC 12000 BTU/h</v>
      </c>
      <c r="B857" s="22" t="str">
        <f>'Itens de Contrato'!B857</f>
        <v>7.4.5</v>
      </c>
      <c r="C857" s="70" t="str">
        <f>VLOOKUP(B857,'Itens de Contrato'!B$6:J$873,2,0)</f>
        <v>CABO PP FLEX ISOL. 450/750V / PVC 70oC, CL.5, NBR-Nm247-5, 4x2,5mm2 FAB. COBRECOM</v>
      </c>
      <c r="D857" s="30">
        <f>'Itens de Contrato'!E857</f>
        <v>30</v>
      </c>
      <c r="E857" s="32">
        <f>D857*('Itens de Contrato'!F857 + 'Itens de Contrato'!G857)</f>
        <v>708.39170449380299</v>
      </c>
      <c r="F857" s="55">
        <f>'Itens de Contrato'!E857</f>
        <v>30</v>
      </c>
      <c r="G857" s="34"/>
      <c r="H857" s="50">
        <f t="shared" si="13"/>
        <v>0</v>
      </c>
      <c r="I857" s="45">
        <f>G857*('Itens de Contrato'!F857+'Itens de Contrato'!G857)</f>
        <v>0</v>
      </c>
    </row>
    <row r="858" spans="1:9" ht="26.4" customHeight="1" x14ac:dyDescent="0.25">
      <c r="A858" s="40" t="str">
        <f>'Itens de Contrato'!A858</f>
        <v>Sistema de Climatização - Guarita - 01 AC 12000 BTU/h</v>
      </c>
      <c r="B858" s="22" t="str">
        <f>'Itens de Contrato'!B858</f>
        <v>7.4.6</v>
      </c>
      <c r="C858" s="70" t="str">
        <f>VLOOKUP(B858,'Itens de Contrato'!B$6:J$873,2,0)</f>
        <v>CX-1 CAIXA DE PVC DIM. 27,80 X 16,50 X 10,00cm, MOD. CPP 15 D, FAB. POLAR</v>
      </c>
      <c r="D858" s="30">
        <f>'Itens de Contrato'!E858</f>
        <v>1</v>
      </c>
      <c r="E858" s="32">
        <f>D858*('Itens de Contrato'!F858 + 'Itens de Contrato'!G858)</f>
        <v>30.599168300619901</v>
      </c>
      <c r="F858" s="55">
        <f>'Itens de Contrato'!E858</f>
        <v>1</v>
      </c>
      <c r="G858" s="34"/>
      <c r="H858" s="50">
        <f t="shared" si="13"/>
        <v>0</v>
      </c>
      <c r="I858" s="45">
        <f>G858*('Itens de Contrato'!F858+'Itens de Contrato'!G858)</f>
        <v>0</v>
      </c>
    </row>
    <row r="859" spans="1:9" ht="26.4" customHeight="1" x14ac:dyDescent="0.25">
      <c r="A859" s="40" t="str">
        <f>'Itens de Contrato'!A859</f>
        <v>Sistema de Climatização - Lazer - 02 AC 30000 BTU/h</v>
      </c>
      <c r="B859" s="22" t="str">
        <f>'Itens de Contrato'!B859</f>
        <v>7.5.1</v>
      </c>
      <c r="C859" s="70" t="str">
        <f>VLOOKUP(B859,'Itens de Contrato'!B$6:J$873,2,0)</f>
        <v>TUBO DE COBRE FLEXÍVEL Ф 3/8" x 0,8mm NBR-7541 - LINHA LÍQUIDO</v>
      </c>
      <c r="D859" s="30">
        <f>'Itens de Contrato'!E859</f>
        <v>21</v>
      </c>
      <c r="E859" s="32">
        <f>D859*('Itens de Contrato'!F859 + 'Itens de Contrato'!G859)</f>
        <v>2494.6286332097161</v>
      </c>
      <c r="F859" s="55">
        <f>'Itens de Contrato'!E859</f>
        <v>21</v>
      </c>
      <c r="G859" s="34"/>
      <c r="H859" s="50">
        <f t="shared" si="13"/>
        <v>0</v>
      </c>
      <c r="I859" s="45">
        <f>G859*('Itens de Contrato'!F859+'Itens de Contrato'!G859)</f>
        <v>0</v>
      </c>
    </row>
    <row r="860" spans="1:9" ht="26.4" customHeight="1" x14ac:dyDescent="0.25">
      <c r="A860" s="40" t="str">
        <f>'Itens de Contrato'!A860</f>
        <v>Sistema de Climatização - Lazer - 02 AC 30000 BTU/h</v>
      </c>
      <c r="B860" s="22" t="str">
        <f>'Itens de Contrato'!B860</f>
        <v>7.5.2</v>
      </c>
      <c r="C860" s="70" t="str">
        <f>VLOOKUP(B860,'Itens de Contrato'!B$6:J$873,2,0)</f>
        <v>TUBO DE COBRE FLEXÍVEL Ф 3/4" x 1,6mm NBR-7541 - LINHA SUCÇÃO</v>
      </c>
      <c r="D860" s="30">
        <f>'Itens de Contrato'!E860</f>
        <v>21</v>
      </c>
      <c r="E860" s="32">
        <f>D860*('Itens de Contrato'!F860 + 'Itens de Contrato'!G860)</f>
        <v>3078.2344143734572</v>
      </c>
      <c r="F860" s="55">
        <f>'Itens de Contrato'!E860</f>
        <v>21</v>
      </c>
      <c r="G860" s="34"/>
      <c r="H860" s="50">
        <f t="shared" si="13"/>
        <v>0</v>
      </c>
      <c r="I860" s="45">
        <f>G860*('Itens de Contrato'!F860+'Itens de Contrato'!G860)</f>
        <v>0</v>
      </c>
    </row>
    <row r="861" spans="1:9" ht="26.4" customHeight="1" x14ac:dyDescent="0.25">
      <c r="A861" s="40" t="str">
        <f>'Itens de Contrato'!A861</f>
        <v>Sistema de Climatização - Lazer - 02 AC 30000 BTU/h</v>
      </c>
      <c r="B861" s="22" t="str">
        <f>'Itens de Contrato'!B861</f>
        <v>7.5.3</v>
      </c>
      <c r="C861" s="70" t="str">
        <f>VLOOKUP(B861,'Itens de Contrato'!B$6:J$873,2,0)</f>
        <v>BORRACHA ESPONJOSA PARA ISOLAMENTO DE TUBO 40mm - DRENO AC</v>
      </c>
      <c r="D861" s="30">
        <f>'Itens de Contrato'!E861</f>
        <v>21</v>
      </c>
      <c r="E861" s="32">
        <f>D861*('Itens de Contrato'!F861 + 'Itens de Contrato'!G861)</f>
        <v>302.21918280475273</v>
      </c>
      <c r="F861" s="55">
        <f>'Itens de Contrato'!E861</f>
        <v>21</v>
      </c>
      <c r="G861" s="34"/>
      <c r="H861" s="50">
        <f t="shared" si="13"/>
        <v>0</v>
      </c>
      <c r="I861" s="45">
        <f>G861*('Itens de Contrato'!F861+'Itens de Contrato'!G861)</f>
        <v>0</v>
      </c>
    </row>
    <row r="862" spans="1:9" ht="26.4" customHeight="1" x14ac:dyDescent="0.25">
      <c r="A862" s="40" t="str">
        <f>'Itens de Contrato'!A862</f>
        <v>Sistema de Climatização - Lazer - 02 AC 30000 BTU/h</v>
      </c>
      <c r="B862" s="22" t="str">
        <f>'Itens de Contrato'!B862</f>
        <v>7.5.4</v>
      </c>
      <c r="C862" s="70" t="str">
        <f>VLOOKUP(B862,'Itens de Contrato'!B$6:J$873,2,0)</f>
        <v>FITA ADESIVA ALUMINIZADA 45mm X 45m</v>
      </c>
      <c r="D862" s="30">
        <f>'Itens de Contrato'!E862</f>
        <v>1</v>
      </c>
      <c r="E862" s="32">
        <f>D862*('Itens de Contrato'!F862 + 'Itens de Contrato'!G862)</f>
        <v>23.892501275826501</v>
      </c>
      <c r="F862" s="55">
        <f>'Itens de Contrato'!E862</f>
        <v>1</v>
      </c>
      <c r="G862" s="34"/>
      <c r="H862" s="50">
        <f t="shared" si="13"/>
        <v>0</v>
      </c>
      <c r="I862" s="45">
        <f>G862*('Itens de Contrato'!F862+'Itens de Contrato'!G862)</f>
        <v>0</v>
      </c>
    </row>
    <row r="863" spans="1:9" ht="26.4" customHeight="1" x14ac:dyDescent="0.25">
      <c r="A863" s="40" t="str">
        <f>'Itens de Contrato'!A863</f>
        <v>Sistema de Climatização - Lazer - 02 AC 30000 BTU/h</v>
      </c>
      <c r="B863" s="22" t="str">
        <f>'Itens de Contrato'!B863</f>
        <v>7.5.5</v>
      </c>
      <c r="C863" s="70" t="str">
        <f>VLOOKUP(B863,'Itens de Contrato'!B$6:J$873,2,0)</f>
        <v>CABO PP FLEX ISOL. 450/750V / PVC 70oC, CL.5, NBR-Nm247-5, 4x2,5mm2 FAB. COBRECOM</v>
      </c>
      <c r="D863" s="30">
        <f>'Itens de Contrato'!E863</f>
        <v>25</v>
      </c>
      <c r="E863" s="32">
        <f>D863*('Itens de Contrato'!F863 + 'Itens de Contrato'!G863)</f>
        <v>590.32642041150257</v>
      </c>
      <c r="F863" s="55">
        <f>'Itens de Contrato'!E863</f>
        <v>25</v>
      </c>
      <c r="G863" s="34"/>
      <c r="H863" s="50">
        <f t="shared" si="13"/>
        <v>0</v>
      </c>
      <c r="I863" s="45">
        <f>G863*('Itens de Contrato'!F863+'Itens de Contrato'!G863)</f>
        <v>0</v>
      </c>
    </row>
    <row r="864" spans="1:9" ht="26.4" customHeight="1" x14ac:dyDescent="0.25">
      <c r="A864" s="40" t="str">
        <f>'Itens de Contrato'!A864</f>
        <v>Sistema de Climatização - Lazer - 05 AC 36000 BTU/h</v>
      </c>
      <c r="B864" s="22" t="str">
        <f>'Itens de Contrato'!B864</f>
        <v>7.6.1</v>
      </c>
      <c r="C864" s="70" t="str">
        <f>VLOOKUP(B864,'Itens de Contrato'!B$6:J$873,2,0)</f>
        <v>TUBO DE COBRE FLEXÍVEL Ф 3/8" x 0,8mm NBR-7541 - LINHA LÍQUIDO</v>
      </c>
      <c r="D864" s="30">
        <f>'Itens de Contrato'!E864</f>
        <v>120</v>
      </c>
      <c r="E864" s="32">
        <f>D864*('Itens de Contrato'!F864 + 'Itens de Contrato'!G864)</f>
        <v>14255.020761198379</v>
      </c>
      <c r="F864" s="55">
        <f>'Itens de Contrato'!E864</f>
        <v>120</v>
      </c>
      <c r="G864" s="34"/>
      <c r="H864" s="50">
        <f t="shared" si="13"/>
        <v>0</v>
      </c>
      <c r="I864" s="45">
        <f>G864*('Itens de Contrato'!F864+'Itens de Contrato'!G864)</f>
        <v>0</v>
      </c>
    </row>
    <row r="865" spans="1:9" ht="26.4" customHeight="1" x14ac:dyDescent="0.25">
      <c r="A865" s="40" t="str">
        <f>'Itens de Contrato'!A865</f>
        <v>Sistema de Climatização - Lazer - 05 AC 36000 BTU/h</v>
      </c>
      <c r="B865" s="22" t="str">
        <f>'Itens de Contrato'!B865</f>
        <v>7.6.2</v>
      </c>
      <c r="C865" s="70" t="str">
        <f>VLOOKUP(B865,'Itens de Contrato'!B$6:J$873,2,0)</f>
        <v>TUBO DE COBRE FLEXÍVEL Ф 3/4" x 1,6mm NBR-7541 - LINHA SUCÇÃO</v>
      </c>
      <c r="D865" s="30">
        <f>'Itens de Contrato'!E865</f>
        <v>120</v>
      </c>
      <c r="E865" s="32">
        <f>D865*('Itens de Contrato'!F865 + 'Itens de Contrato'!G865)</f>
        <v>17589.910939276899</v>
      </c>
      <c r="F865" s="55">
        <f>'Itens de Contrato'!E865</f>
        <v>120</v>
      </c>
      <c r="G865" s="34"/>
      <c r="H865" s="50">
        <f t="shared" si="13"/>
        <v>0</v>
      </c>
      <c r="I865" s="45">
        <f>G865*('Itens de Contrato'!F865+'Itens de Contrato'!G865)</f>
        <v>0</v>
      </c>
    </row>
    <row r="866" spans="1:9" ht="26.4" customHeight="1" x14ac:dyDescent="0.25">
      <c r="A866" s="40" t="str">
        <f>'Itens de Contrato'!A866</f>
        <v>Sistema de Climatização - Lazer - 05 AC 36000 BTU/h</v>
      </c>
      <c r="B866" s="22" t="str">
        <f>'Itens de Contrato'!B866</f>
        <v>7.6.3</v>
      </c>
      <c r="C866" s="70" t="str">
        <f>VLOOKUP(B866,'Itens de Contrato'!B$6:J$873,2,0)</f>
        <v>BORRACHA ESPONJOSA PARA ISOLAMENTO DE TUBO 40mm - DRENO AC</v>
      </c>
      <c r="D866" s="30">
        <f>'Itens de Contrato'!E866</f>
        <v>120</v>
      </c>
      <c r="E866" s="32">
        <f>D866*('Itens de Contrato'!F866 + 'Itens de Contrato'!G866)</f>
        <v>1726.9667588843013</v>
      </c>
      <c r="F866" s="55">
        <f>'Itens de Contrato'!E866</f>
        <v>120</v>
      </c>
      <c r="G866" s="34"/>
      <c r="H866" s="50">
        <f t="shared" si="13"/>
        <v>0</v>
      </c>
      <c r="I866" s="45">
        <f>G866*('Itens de Contrato'!F866+'Itens de Contrato'!G866)</f>
        <v>0</v>
      </c>
    </row>
    <row r="867" spans="1:9" ht="26.4" customHeight="1" x14ac:dyDescent="0.25">
      <c r="A867" s="40" t="str">
        <f>'Itens de Contrato'!A867</f>
        <v>Sistema de Climatização - Lazer - 05 AC 36000 BTU/h</v>
      </c>
      <c r="B867" s="22" t="str">
        <f>'Itens de Contrato'!B867</f>
        <v>7.6.4</v>
      </c>
      <c r="C867" s="70" t="str">
        <f>VLOOKUP(B867,'Itens de Contrato'!B$6:J$873,2,0)</f>
        <v>FITA ADESIVA ALUMINIZADA 45mm X 45m</v>
      </c>
      <c r="D867" s="30">
        <f>'Itens de Contrato'!E867</f>
        <v>1</v>
      </c>
      <c r="E867" s="32">
        <f>D867*('Itens de Contrato'!F867 + 'Itens de Contrato'!G867)</f>
        <v>23.892501275826501</v>
      </c>
      <c r="F867" s="55">
        <f>'Itens de Contrato'!E867</f>
        <v>1</v>
      </c>
      <c r="G867" s="34"/>
      <c r="H867" s="50">
        <f t="shared" si="13"/>
        <v>0</v>
      </c>
      <c r="I867" s="45">
        <f>G867*('Itens de Contrato'!F867+'Itens de Contrato'!G867)</f>
        <v>0</v>
      </c>
    </row>
    <row r="868" spans="1:9" ht="26.4" customHeight="1" x14ac:dyDescent="0.25">
      <c r="A868" s="40" t="str">
        <f>'Itens de Contrato'!A868</f>
        <v>Sistema de Climatização - Lazer - 05 AC 36000 BTU/h</v>
      </c>
      <c r="B868" s="22" t="str">
        <f>'Itens de Contrato'!B868</f>
        <v>7.6.5</v>
      </c>
      <c r="C868" s="70" t="str">
        <f>VLOOKUP(B868,'Itens de Contrato'!B$6:J$873,2,0)</f>
        <v>CABO PP FLEX ISOL. 450/750V / PVC 70oC, CL.5, NBR-Nm247-5, 4x2,5mm2 FAB. COBRECOM</v>
      </c>
      <c r="D868" s="30">
        <f>'Itens de Contrato'!E868</f>
        <v>130</v>
      </c>
      <c r="E868" s="32">
        <f>D868*('Itens de Contrato'!F868 + 'Itens de Contrato'!G868)</f>
        <v>3069.6973861398133</v>
      </c>
      <c r="F868" s="55">
        <f>'Itens de Contrato'!E868</f>
        <v>130</v>
      </c>
      <c r="G868" s="34"/>
      <c r="H868" s="50">
        <f t="shared" si="13"/>
        <v>0</v>
      </c>
      <c r="I868" s="45">
        <f>G868*('Itens de Contrato'!F868+'Itens de Contrato'!G868)</f>
        <v>0</v>
      </c>
    </row>
    <row r="869" spans="1:9" ht="26.4" customHeight="1" x14ac:dyDescent="0.25">
      <c r="A869" s="40" t="str">
        <f>'Itens de Contrato'!A869</f>
        <v>Sistema de Climatização - Lazer - 01 AC 60000 BTU/h</v>
      </c>
      <c r="B869" s="22" t="str">
        <f>'Itens de Contrato'!B869</f>
        <v>7.7.1</v>
      </c>
      <c r="C869" s="70" t="str">
        <f>VLOOKUP(B869,'Itens de Contrato'!B$6:J$873,2,0)</f>
        <v>TUBO DE COBRE FLEXÍVEL Ф 3/8" x 0,8mm NBR-7541 - LINHA LÍQUIDO</v>
      </c>
      <c r="D869" s="30">
        <f>'Itens de Contrato'!E869</f>
        <v>27</v>
      </c>
      <c r="E869" s="32">
        <f>D869*('Itens de Contrato'!F869 + 'Itens de Contrato'!G869)</f>
        <v>3207.3796712696353</v>
      </c>
      <c r="F869" s="55">
        <f>'Itens de Contrato'!E869</f>
        <v>27</v>
      </c>
      <c r="G869" s="34"/>
      <c r="H869" s="50">
        <f t="shared" si="13"/>
        <v>0</v>
      </c>
      <c r="I869" s="45">
        <f>G869*('Itens de Contrato'!F869+'Itens de Contrato'!G869)</f>
        <v>0</v>
      </c>
    </row>
    <row r="870" spans="1:9" ht="26.4" customHeight="1" x14ac:dyDescent="0.25">
      <c r="A870" s="40" t="str">
        <f>'Itens de Contrato'!A870</f>
        <v>Sistema de Climatização - Lazer - 01 AC 60000 BTU/h</v>
      </c>
      <c r="B870" s="22" t="str">
        <f>'Itens de Contrato'!B870</f>
        <v>7.7.2</v>
      </c>
      <c r="C870" s="70" t="str">
        <f>VLOOKUP(B870,'Itens de Contrato'!B$6:J$873,2,0)</f>
        <v>TUBO DE COBRE FLEXÍVEL Ф 1.1/8" x 1,6mm NBR-7541 - LINHA SUCÇÃO</v>
      </c>
      <c r="D870" s="30">
        <f>'Itens de Contrato'!E870</f>
        <v>27</v>
      </c>
      <c r="E870" s="32">
        <f>D870*('Itens de Contrato'!F870 + 'Itens de Contrato'!G870)</f>
        <v>5319.2252840392675</v>
      </c>
      <c r="F870" s="55">
        <f>'Itens de Contrato'!E870</f>
        <v>27</v>
      </c>
      <c r="G870" s="34"/>
      <c r="H870" s="50">
        <f t="shared" si="13"/>
        <v>0</v>
      </c>
      <c r="I870" s="45">
        <f>G870*('Itens de Contrato'!F870+'Itens de Contrato'!G870)</f>
        <v>0</v>
      </c>
    </row>
    <row r="871" spans="1:9" ht="26.4" customHeight="1" x14ac:dyDescent="0.25">
      <c r="A871" s="40" t="str">
        <f>'Itens de Contrato'!A871</f>
        <v>Sistema de Climatização - Lazer - 01 AC 60000 BTU/h</v>
      </c>
      <c r="B871" s="22" t="str">
        <f>'Itens de Contrato'!B871</f>
        <v>7.7.3</v>
      </c>
      <c r="C871" s="70" t="str">
        <f>VLOOKUP(B871,'Itens de Contrato'!B$6:J$873,2,0)</f>
        <v>BORRACHA ESPONJOSA PARA ISOLAMENTO DE TUBO 40mm - DRENO AC</v>
      </c>
      <c r="D871" s="30">
        <f>'Itens de Contrato'!E871</f>
        <v>27</v>
      </c>
      <c r="E871" s="32">
        <f>D871*('Itens de Contrato'!F871 + 'Itens de Contrato'!G871)</f>
        <v>388.56752074896781</v>
      </c>
      <c r="F871" s="55">
        <f>'Itens de Contrato'!E871</f>
        <v>27</v>
      </c>
      <c r="G871" s="34"/>
      <c r="H871" s="50">
        <f t="shared" si="13"/>
        <v>0</v>
      </c>
      <c r="I871" s="45">
        <f>G871*('Itens de Contrato'!F871+'Itens de Contrato'!G871)</f>
        <v>0</v>
      </c>
    </row>
    <row r="872" spans="1:9" ht="26.4" customHeight="1" x14ac:dyDescent="0.25">
      <c r="A872" s="40" t="str">
        <f>'Itens de Contrato'!A872</f>
        <v>Sistema de Climatização - Lazer - 01 AC 60000 BTU/h</v>
      </c>
      <c r="B872" s="22" t="str">
        <f>'Itens de Contrato'!B872</f>
        <v>7.7.4</v>
      </c>
      <c r="C872" s="70" t="str">
        <f>VLOOKUP(B872,'Itens de Contrato'!B$6:J$873,2,0)</f>
        <v>FITA ADESIVA ALUMINIZADA 45mm X 45m</v>
      </c>
      <c r="D872" s="30">
        <f>'Itens de Contrato'!E872</f>
        <v>1</v>
      </c>
      <c r="E872" s="32">
        <f>D872*('Itens de Contrato'!F872 + 'Itens de Contrato'!G872)</f>
        <v>23.892501275826501</v>
      </c>
      <c r="F872" s="55">
        <f>'Itens de Contrato'!E872</f>
        <v>1</v>
      </c>
      <c r="G872" s="34"/>
      <c r="H872" s="50">
        <f t="shared" si="13"/>
        <v>0</v>
      </c>
      <c r="I872" s="45">
        <f>G872*('Itens de Contrato'!F872+'Itens de Contrato'!G872)</f>
        <v>0</v>
      </c>
    </row>
    <row r="873" spans="1:9" ht="26.4" customHeight="1" x14ac:dyDescent="0.25">
      <c r="A873" s="40" t="str">
        <f>'Itens de Contrato'!A873</f>
        <v>Sistema de Climatização - Lazer - 01 AC 60000 BTU/h</v>
      </c>
      <c r="B873" s="22" t="str">
        <f>'Itens de Contrato'!B873</f>
        <v>7.7.5</v>
      </c>
      <c r="C873" s="70" t="str">
        <f>VLOOKUP(B873,'Itens de Contrato'!B$6:J$873,2,0)</f>
        <v>CABO PP FLEX ISOL. 450/750V / PVC 70oC, CL.5, NBR-Nm247-5, 4x2,5mm2 FAB. COBRECOM</v>
      </c>
      <c r="D873" s="30">
        <f>'Itens de Contrato'!E873</f>
        <v>30</v>
      </c>
      <c r="E873" s="32">
        <f>D873*('Itens de Contrato'!F873 + 'Itens de Contrato'!G873)</f>
        <v>708.39170449380299</v>
      </c>
      <c r="F873" s="55">
        <f>'Itens de Contrato'!E873</f>
        <v>30</v>
      </c>
      <c r="G873" s="34"/>
      <c r="H873" s="50">
        <f t="shared" si="13"/>
        <v>0</v>
      </c>
      <c r="I873" s="45">
        <f>G873*('Itens de Contrato'!F873+'Itens de Contrato'!G873)</f>
        <v>0</v>
      </c>
    </row>
    <row r="874" spans="1:9" x14ac:dyDescent="0.25">
      <c r="E874" s="71"/>
    </row>
  </sheetData>
  <autoFilter ref="A5:I873" xr:uid="{00000000-0009-0000-0000-000007000000}"/>
  <mergeCells count="2">
    <mergeCell ref="H1:I1"/>
    <mergeCell ref="K5:M6"/>
  </mergeCells>
  <conditionalFormatting sqref="H6:H1001">
    <cfRule type="cellIs" dxfId="35" priority="2" operator="between">
      <formula>0</formula>
      <formula>0.5</formula>
    </cfRule>
    <cfRule type="cellIs" dxfId="34" priority="3" operator="between">
      <formula>0.51</formula>
      <formula>0.99</formula>
    </cfRule>
    <cfRule type="cellIs" dxfId="33" priority="4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 t="shared" ref="D6:D37" si="0">F6</f>
        <v>1907</v>
      </c>
      <c r="E6" s="32">
        <f>D6*('Itens de Contrato'!F6+'Itens de Contrato'!G6)</f>
        <v>71248.808082365504</v>
      </c>
      <c r="F6" s="53">
        <f>'Medição 01'!F6-'Medição 01'!G6</f>
        <v>1907</v>
      </c>
      <c r="G6" s="30"/>
      <c r="H6" s="54">
        <f t="shared" ref="H6:H37" si="1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 t="shared" si="0"/>
        <v>31</v>
      </c>
      <c r="E7" s="32">
        <f>D7*('Itens de Contrato'!F7+'Itens de Contrato'!G7)</f>
        <v>1846.0380430203204</v>
      </c>
      <c r="F7" s="55">
        <f>'Medição 01'!F7-'Medição 01'!G7</f>
        <v>31</v>
      </c>
      <c r="G7" s="34"/>
      <c r="H7" s="50">
        <f t="shared" si="1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 t="shared" si="0"/>
        <v>1653</v>
      </c>
      <c r="E8" s="32">
        <f>D8*('Itens de Contrato'!F8+'Itens de Contrato'!G8)</f>
        <v>13996.227247379162</v>
      </c>
      <c r="F8" s="55">
        <f>'Medição 01'!F8-'Medição 01'!G8</f>
        <v>1653</v>
      </c>
      <c r="G8" s="34"/>
      <c r="H8" s="50">
        <f t="shared" si="1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 t="shared" si="0"/>
        <v>3</v>
      </c>
      <c r="E9" s="32">
        <f>D9*('Itens de Contrato'!F9+'Itens de Contrato'!G9)</f>
        <v>36.216001933884378</v>
      </c>
      <c r="F9" s="55">
        <f>'Medição 01'!F9-'Medição 01'!G9</f>
        <v>3</v>
      </c>
      <c r="G9" s="34"/>
      <c r="H9" s="50">
        <f t="shared" si="1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 t="shared" si="0"/>
        <v>3560</v>
      </c>
      <c r="E10" s="32">
        <f>D10*('Itens de Contrato'!F10+'Itens de Contrato'!G10)</f>
        <v>16016.638633044113</v>
      </c>
      <c r="F10" s="55">
        <f>'Medição 01'!F10-'Medição 01'!G10</f>
        <v>3560</v>
      </c>
      <c r="G10" s="34"/>
      <c r="H10" s="50">
        <f t="shared" si="1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 t="shared" si="0"/>
        <v>34</v>
      </c>
      <c r="E11" s="32">
        <f>D11*('Itens de Contrato'!F11+'Itens de Contrato'!G11)</f>
        <v>246.07879091804455</v>
      </c>
      <c r="F11" s="55">
        <f>'Medição 01'!F11-'Medição 01'!G11</f>
        <v>34</v>
      </c>
      <c r="G11" s="34"/>
      <c r="H11" s="50">
        <f t="shared" si="1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 t="shared" si="0"/>
        <v>2914</v>
      </c>
      <c r="E12" s="32">
        <f>D12*('Itens de Contrato'!F12+'Itens de Contrato'!G12)</f>
        <v>17751.765170141913</v>
      </c>
      <c r="F12" s="55">
        <f>'Medição 01'!F12-'Medição 01'!G12</f>
        <v>2914</v>
      </c>
      <c r="G12" s="34"/>
      <c r="H12" s="50">
        <f t="shared" si="1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 t="shared" si="0"/>
        <v>55</v>
      </c>
      <c r="E13" s="32">
        <f>D13*('Itens de Contrato'!F13+'Itens de Contrato'!G13)</f>
        <v>3980.6863236742511</v>
      </c>
      <c r="F13" s="55">
        <f>'Medição 01'!F13-'Medição 01'!G13</f>
        <v>55</v>
      </c>
      <c r="G13" s="34"/>
      <c r="H13" s="50">
        <f t="shared" si="1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 t="shared" si="0"/>
        <v>3829</v>
      </c>
      <c r="E14" s="32">
        <f>D14*('Itens de Contrato'!F14+'Itens de Contrato'!G14)</f>
        <v>9308.9376637510504</v>
      </c>
      <c r="F14" s="55">
        <f>'Medição 01'!F14-'Medição 01'!G14</f>
        <v>3829</v>
      </c>
      <c r="G14" s="34"/>
      <c r="H14" s="50">
        <f t="shared" si="1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 t="shared" si="0"/>
        <v>2922</v>
      </c>
      <c r="E15" s="32">
        <f>D15*('Itens de Contrato'!F15+'Itens de Contrato'!G15)</f>
        <v>6777.2546952293515</v>
      </c>
      <c r="F15" s="55">
        <f>'Medição 01'!F15-'Medição 01'!G15</f>
        <v>2922</v>
      </c>
      <c r="G15" s="34"/>
      <c r="H15" s="50">
        <f t="shared" si="1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 t="shared" si="0"/>
        <v>68</v>
      </c>
      <c r="E16" s="32">
        <f>D16*('Itens de Contrato'!F16+'Itens de Contrato'!G16)</f>
        <v>2650.8101415495921</v>
      </c>
      <c r="F16" s="55">
        <f>'Medição 01'!F16-'Medição 01'!G16</f>
        <v>68</v>
      </c>
      <c r="G16" s="34"/>
      <c r="H16" s="50">
        <f t="shared" si="1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 t="shared" si="0"/>
        <v>204</v>
      </c>
      <c r="E17" s="32">
        <f>D17*('Itens de Contrato'!F17+'Itens de Contrato'!G17)</f>
        <v>666.97803561570379</v>
      </c>
      <c r="F17" s="55">
        <f>'Medição 01'!F17-'Medição 01'!G17</f>
        <v>204</v>
      </c>
      <c r="G17" s="34"/>
      <c r="H17" s="50">
        <f t="shared" si="1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 t="shared" si="0"/>
        <v>6</v>
      </c>
      <c r="E18" s="32">
        <f>D18*('Itens de Contrato'!F18+'Itens de Contrato'!G18)</f>
        <v>55.330002954545563</v>
      </c>
      <c r="F18" s="55">
        <f>'Medição 01'!F18-'Medição 01'!G18</f>
        <v>6</v>
      </c>
      <c r="G18" s="34"/>
      <c r="H18" s="50">
        <f t="shared" si="1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 t="shared" si="0"/>
        <v>907</v>
      </c>
      <c r="E19" s="32">
        <f>D19*('Itens de Contrato'!F19+'Itens de Contrato'!G19)</f>
        <v>11076.032647000367</v>
      </c>
      <c r="F19" s="55">
        <f>'Medição 01'!F19-'Medição 01'!G19</f>
        <v>907</v>
      </c>
      <c r="G19" s="34"/>
      <c r="H19" s="50">
        <f t="shared" si="1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 t="shared" si="0"/>
        <v>3327</v>
      </c>
      <c r="E20" s="32">
        <f>D20*('Itens de Contrato'!F20+'Itens de Contrato'!G20)</f>
        <v>11621.396453899817</v>
      </c>
      <c r="F20" s="55">
        <f>'Medição 01'!F20-'Medição 01'!G20</f>
        <v>3327</v>
      </c>
      <c r="G20" s="34"/>
      <c r="H20" s="50">
        <f t="shared" si="1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 t="shared" si="0"/>
        <v>1109</v>
      </c>
      <c r="E21" s="32">
        <f>D21*('Itens de Contrato'!F21+'Itens de Contrato'!G21)</f>
        <v>4090.7315517727366</v>
      </c>
      <c r="F21" s="55">
        <f>'Medição 01'!F21-'Medição 01'!G21</f>
        <v>1109</v>
      </c>
      <c r="G21" s="34"/>
      <c r="H21" s="50">
        <f t="shared" si="1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 t="shared" si="0"/>
        <v>30</v>
      </c>
      <c r="E22" s="32">
        <f>D22*('Itens de Contrato'!F22+'Itens de Contrato'!G22)</f>
        <v>2171.2834492768643</v>
      </c>
      <c r="F22" s="55">
        <f>'Medição 01'!F22-'Medição 01'!G22</f>
        <v>30</v>
      </c>
      <c r="G22" s="34"/>
      <c r="H22" s="50">
        <f t="shared" si="1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 t="shared" si="0"/>
        <v>1648</v>
      </c>
      <c r="E23" s="32">
        <f>D23*('Itens de Contrato'!F23+'Itens de Contrato'!G23)</f>
        <v>10453.905447112969</v>
      </c>
      <c r="F23" s="55">
        <f>'Medição 01'!F23-'Medição 01'!G23</f>
        <v>1648</v>
      </c>
      <c r="G23" s="34"/>
      <c r="H23" s="50">
        <f t="shared" si="1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 t="shared" si="0"/>
        <v>25</v>
      </c>
      <c r="E24" s="32">
        <f>D24*('Itens de Contrato'!F24+'Itens de Contrato'!G24)</f>
        <v>253.59584687500049</v>
      </c>
      <c r="F24" s="55">
        <f>'Medição 01'!F24-'Medição 01'!G24</f>
        <v>25</v>
      </c>
      <c r="G24" s="34"/>
      <c r="H24" s="50">
        <f t="shared" si="1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 t="shared" si="0"/>
        <v>45</v>
      </c>
      <c r="E25" s="32">
        <f>D25*('Itens de Contrato'!F25+'Itens de Contrato'!G25)</f>
        <v>414.97502215909174</v>
      </c>
      <c r="F25" s="55">
        <f>'Medição 01'!F25-'Medição 01'!G25</f>
        <v>45</v>
      </c>
      <c r="G25" s="34"/>
      <c r="H25" s="50">
        <f t="shared" si="1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 t="shared" si="0"/>
        <v>52</v>
      </c>
      <c r="E26" s="32">
        <f>D26*('Itens de Contrato'!F26+'Itens de Contrato'!G26)</f>
        <v>6960.4025938980849</v>
      </c>
      <c r="F26" s="55">
        <f>'Medição 01'!F26-'Medição 01'!G26</f>
        <v>52</v>
      </c>
      <c r="G26" s="34"/>
      <c r="H26" s="50">
        <f t="shared" si="1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 t="shared" si="0"/>
        <v>4</v>
      </c>
      <c r="E27" s="32">
        <f>D27*('Itens de Contrato'!F27+'Itens de Contrato'!G27)</f>
        <v>535.41558414600649</v>
      </c>
      <c r="F27" s="55">
        <f>'Medição 01'!F27-'Medição 01'!G27</f>
        <v>4</v>
      </c>
      <c r="G27" s="34"/>
      <c r="H27" s="50">
        <f t="shared" si="1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 t="shared" si="0"/>
        <v>26</v>
      </c>
      <c r="E28" s="32">
        <f>D28*('Itens de Contrato'!F28+'Itens de Contrato'!G28)</f>
        <v>4250.3502269628189</v>
      </c>
      <c r="F28" s="55">
        <f>'Medição 01'!F28-'Medição 01'!G28</f>
        <v>26</v>
      </c>
      <c r="G28" s="34"/>
      <c r="H28" s="50">
        <f t="shared" si="1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 t="shared" si="0"/>
        <v>2</v>
      </c>
      <c r="E29" s="32">
        <f>D29*('Itens de Contrato'!F29+'Itens de Contrato'!G29)</f>
        <v>866.27782403581432</v>
      </c>
      <c r="F29" s="55">
        <f>'Medição 01'!F29-'Medição 01'!G29</f>
        <v>2</v>
      </c>
      <c r="G29" s="34"/>
      <c r="H29" s="50">
        <f t="shared" si="1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 t="shared" si="0"/>
        <v>100</v>
      </c>
      <c r="E30" s="32">
        <f>D30*('Itens de Contrato'!F30+'Itens de Contrato'!G30)</f>
        <v>1100.4522809848509</v>
      </c>
      <c r="F30" s="55">
        <f>'Medição 01'!F30-'Medição 01'!G30</f>
        <v>100</v>
      </c>
      <c r="G30" s="34"/>
      <c r="H30" s="50">
        <f t="shared" si="1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 t="shared" si="0"/>
        <v>39820</v>
      </c>
      <c r="E31" s="32">
        <f>D31*('Itens de Contrato'!F31+'Itens de Contrato'!G31)</f>
        <v>258157.49822969752</v>
      </c>
      <c r="F31" s="55">
        <f>'Medição 01'!F31-'Medição 01'!G31</f>
        <v>39820</v>
      </c>
      <c r="G31" s="34"/>
      <c r="H31" s="50">
        <f t="shared" si="1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 t="shared" si="0"/>
        <v>190</v>
      </c>
      <c r="E32" s="32">
        <f>D32*('Itens de Contrato'!F32+'Itens de Contrato'!G32)</f>
        <v>1959.1851046177726</v>
      </c>
      <c r="F32" s="55">
        <f>'Medição 01'!F32-'Medição 01'!G32</f>
        <v>190</v>
      </c>
      <c r="G32" s="34"/>
      <c r="H32" s="50">
        <f t="shared" si="1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 t="shared" si="0"/>
        <v>1330</v>
      </c>
      <c r="E33" s="32">
        <f>D33*('Itens de Contrato'!F33+'Itens de Contrato'!G33)</f>
        <v>20144.033297885715</v>
      </c>
      <c r="F33" s="55">
        <f>'Medição 01'!F33-'Medição 01'!G33</f>
        <v>1330</v>
      </c>
      <c r="G33" s="34"/>
      <c r="H33" s="50">
        <f t="shared" si="1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 t="shared" si="0"/>
        <v>170</v>
      </c>
      <c r="E34" s="32">
        <f>D34*('Itens de Contrato'!F34+'Itens de Contrato'!G34)</f>
        <v>2574.8012486019334</v>
      </c>
      <c r="F34" s="55">
        <f>'Medição 01'!F34-'Medição 01'!G34</f>
        <v>170</v>
      </c>
      <c r="G34" s="34"/>
      <c r="H34" s="50">
        <f t="shared" si="1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 t="shared" si="0"/>
        <v>135</v>
      </c>
      <c r="E35" s="32">
        <f>D35*('Itens de Contrato'!F35+'Itens de Contrato'!G35)</f>
        <v>8676.7504633264634</v>
      </c>
      <c r="F35" s="55">
        <f>'Medição 01'!F35-'Medição 01'!G35</f>
        <v>135</v>
      </c>
      <c r="G35" s="34"/>
      <c r="H35" s="50">
        <f t="shared" si="1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 t="shared" si="0"/>
        <v>12</v>
      </c>
      <c r="E36" s="32">
        <f>D36*('Itens de Contrato'!F36+'Itens de Contrato'!G36)</f>
        <v>1069.7133904545476</v>
      </c>
      <c r="F36" s="55">
        <f>'Medição 01'!F36-'Medição 01'!G36</f>
        <v>12</v>
      </c>
      <c r="G36" s="34"/>
      <c r="H36" s="50">
        <f t="shared" si="1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 t="shared" si="0"/>
        <v>2991</v>
      </c>
      <c r="E37" s="32">
        <f>D37*('Itens de Contrato'!F37+'Itens de Contrato'!G37)</f>
        <v>2089.545944912194</v>
      </c>
      <c r="F37" s="55">
        <f>'Medição 01'!F37-'Medição 01'!G37</f>
        <v>2991</v>
      </c>
      <c r="G37" s="34"/>
      <c r="H37" s="50">
        <f t="shared" si="1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 t="shared" ref="D38:D69" si="2">F38</f>
        <v>2991</v>
      </c>
      <c r="E38" s="32">
        <f>D38*('Itens de Contrato'!F38+'Itens de Contrato'!G38)</f>
        <v>8191.0201040558004</v>
      </c>
      <c r="F38" s="55">
        <f>'Medição 01'!F38-'Medição 01'!G38</f>
        <v>2991</v>
      </c>
      <c r="G38" s="34"/>
      <c r="H38" s="50">
        <f t="shared" ref="H38:H69" si="3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 t="shared" si="2"/>
        <v>264</v>
      </c>
      <c r="E39" s="32">
        <f>D39*('Itens de Contrato'!F39+'Itens de Contrato'!G39)</f>
        <v>11840.620632272752</v>
      </c>
      <c r="F39" s="55">
        <f>'Medição 01'!F39-'Medição 01'!G39</f>
        <v>264</v>
      </c>
      <c r="G39" s="34"/>
      <c r="H39" s="50">
        <f t="shared" si="3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 t="shared" si="2"/>
        <v>59</v>
      </c>
      <c r="E40" s="32">
        <f>D40*('Itens de Contrato'!F40+'Itens de Contrato'!G40)</f>
        <v>4740.0766420024192</v>
      </c>
      <c r="F40" s="55">
        <f>'Medição 01'!F40-'Medição 01'!G40</f>
        <v>59</v>
      </c>
      <c r="G40" s="34"/>
      <c r="H40" s="50">
        <f t="shared" si="3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 t="shared" si="2"/>
        <v>30</v>
      </c>
      <c r="E41" s="32">
        <f>D41*('Itens de Contrato'!F41+'Itens de Contrato'!G41)</f>
        <v>3374.2918468491807</v>
      </c>
      <c r="F41" s="55">
        <f>'Medição 01'!F41-'Medição 01'!G41</f>
        <v>30</v>
      </c>
      <c r="G41" s="34"/>
      <c r="H41" s="50">
        <f t="shared" si="3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 t="shared" si="2"/>
        <v>52</v>
      </c>
      <c r="E42" s="32">
        <f>D42*('Itens de Contrato'!F42+'Itens de Contrato'!G42)</f>
        <v>3029.73682845042</v>
      </c>
      <c r="F42" s="55">
        <f>'Medição 01'!F42-'Medição 01'!G42</f>
        <v>52</v>
      </c>
      <c r="G42" s="34"/>
      <c r="H42" s="50">
        <f t="shared" si="3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 t="shared" si="2"/>
        <v>52</v>
      </c>
      <c r="E43" s="32">
        <f>D43*('Itens de Contrato'!F43+'Itens de Contrato'!G43)</f>
        <v>4876.6411492947764</v>
      </c>
      <c r="F43" s="55">
        <f>'Medição 01'!F43-'Medição 01'!G43</f>
        <v>52</v>
      </c>
      <c r="G43" s="34"/>
      <c r="H43" s="50">
        <f t="shared" si="3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 t="shared" si="2"/>
        <v>26</v>
      </c>
      <c r="E44" s="32">
        <f>D44*('Itens de Contrato'!F44+'Itens de Contrato'!G44)</f>
        <v>3272.4063969641938</v>
      </c>
      <c r="F44" s="55">
        <f>'Medição 01'!F44-'Medição 01'!G44</f>
        <v>26</v>
      </c>
      <c r="G44" s="34"/>
      <c r="H44" s="50">
        <f t="shared" si="3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 t="shared" si="2"/>
        <v>31</v>
      </c>
      <c r="E45" s="32">
        <f>D45*('Itens de Contrato'!F45+'Itens de Contrato'!G45)</f>
        <v>2525.1998570643987</v>
      </c>
      <c r="F45" s="55">
        <f>'Medição 01'!F45-'Medição 01'!G45</f>
        <v>31</v>
      </c>
      <c r="G45" s="34"/>
      <c r="H45" s="50">
        <f t="shared" si="3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 t="shared" si="2"/>
        <v>57</v>
      </c>
      <c r="E46" s="32">
        <f>D46*('Itens de Contrato'!F46+'Itens de Contrato'!G46)</f>
        <v>2898.956821466948</v>
      </c>
      <c r="F46" s="55">
        <f>'Medição 01'!F46-'Medição 01'!G46</f>
        <v>57</v>
      </c>
      <c r="G46" s="34"/>
      <c r="H46" s="50">
        <f t="shared" si="3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 t="shared" si="2"/>
        <v>52</v>
      </c>
      <c r="E47" s="32">
        <f>D47*('Itens de Contrato'!F47+'Itens de Contrato'!G47)</f>
        <v>14291.348540916006</v>
      </c>
      <c r="F47" s="55">
        <f>'Medição 01'!F47-'Medição 01'!G47</f>
        <v>52</v>
      </c>
      <c r="G47" s="34"/>
      <c r="H47" s="50">
        <f t="shared" si="3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 t="shared" si="2"/>
        <v>719</v>
      </c>
      <c r="E48" s="32">
        <f>D48*('Itens de Contrato'!F48+'Itens de Contrato'!G48)</f>
        <v>33855.115418927417</v>
      </c>
      <c r="F48" s="55">
        <f>'Medição 01'!F48-'Medição 01'!G48</f>
        <v>719</v>
      </c>
      <c r="G48" s="34"/>
      <c r="H48" s="50">
        <f t="shared" si="3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 t="shared" si="2"/>
        <v>189</v>
      </c>
      <c r="E49" s="32">
        <f>D49*('Itens de Contrato'!F49+'Itens de Contrato'!G49)</f>
        <v>19383.106035031036</v>
      </c>
      <c r="F49" s="55">
        <f>'Medição 01'!F49-'Medição 01'!G49</f>
        <v>189</v>
      </c>
      <c r="G49" s="34"/>
      <c r="H49" s="50">
        <f t="shared" si="3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 t="shared" si="2"/>
        <v>52</v>
      </c>
      <c r="E50" s="32">
        <f>D50*('Itens de Contrato'!F50+'Itens de Contrato'!G50)</f>
        <v>2724.5834788223192</v>
      </c>
      <c r="F50" s="55">
        <f>'Medição 01'!F50-'Medição 01'!G50</f>
        <v>52</v>
      </c>
      <c r="G50" s="34"/>
      <c r="H50" s="50">
        <f t="shared" si="3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 t="shared" si="2"/>
        <v>26</v>
      </c>
      <c r="E51" s="32">
        <f>D51*('Itens de Contrato'!F51+'Itens de Contrato'!G51)</f>
        <v>4846.1258143319656</v>
      </c>
      <c r="F51" s="55">
        <f>'Medição 01'!F51-'Medição 01'!G51</f>
        <v>26</v>
      </c>
      <c r="G51" s="34"/>
      <c r="H51" s="50">
        <f t="shared" si="3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 t="shared" si="2"/>
        <v>45</v>
      </c>
      <c r="E52" s="32">
        <f>D52*('Itens de Contrato'!F52+'Itens de Contrato'!G52)</f>
        <v>1219.7750651342999</v>
      </c>
      <c r="F52" s="55">
        <f>'Medição 01'!F52-'Medição 01'!G52</f>
        <v>45</v>
      </c>
      <c r="G52" s="34"/>
      <c r="H52" s="50">
        <f t="shared" si="3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 t="shared" si="2"/>
        <v>6</v>
      </c>
      <c r="E53" s="32">
        <f>D53*('Itens de Contrato'!F53+'Itens de Contrato'!G53)</f>
        <v>563.36003008264584</v>
      </c>
      <c r="F53" s="55">
        <f>'Medição 01'!F53-'Medição 01'!G53</f>
        <v>6</v>
      </c>
      <c r="G53" s="34"/>
      <c r="H53" s="50">
        <f t="shared" si="3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 t="shared" si="2"/>
        <v>6</v>
      </c>
      <c r="E54" s="32">
        <f>D54*('Itens de Contrato'!F54+'Itens de Contrato'!G54)</f>
        <v>496.29335983471185</v>
      </c>
      <c r="F54" s="55">
        <f>'Medição 01'!F54-'Medição 01'!G54</f>
        <v>6</v>
      </c>
      <c r="G54" s="34"/>
      <c r="H54" s="50">
        <f t="shared" si="3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 t="shared" si="2"/>
        <v>5</v>
      </c>
      <c r="E55" s="32">
        <f>D55*('Itens de Contrato'!F55+'Itens de Contrato'!G55)</f>
        <v>739.13059502410624</v>
      </c>
      <c r="F55" s="55">
        <f>'Medição 01'!F55-'Medição 01'!G55</f>
        <v>5</v>
      </c>
      <c r="G55" s="34"/>
      <c r="H55" s="50">
        <f t="shared" si="3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 t="shared" si="2"/>
        <v>82</v>
      </c>
      <c r="E56" s="32">
        <f>D56*('Itens de Contrato'!F56+'Itens de Contrato'!G56)</f>
        <v>11617.623953698372</v>
      </c>
      <c r="F56" s="55">
        <f>'Medição 01'!F56-'Medição 01'!G56</f>
        <v>82</v>
      </c>
      <c r="G56" s="34"/>
      <c r="H56" s="50">
        <f t="shared" si="3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 t="shared" si="2"/>
        <v>17</v>
      </c>
      <c r="E57" s="32">
        <f>D57*('Itens de Contrato'!F57+'Itens de Contrato'!G57)</f>
        <v>2505.9181893681184</v>
      </c>
      <c r="F57" s="55">
        <f>'Medição 01'!F57-'Medição 01'!G57</f>
        <v>17</v>
      </c>
      <c r="G57" s="34"/>
      <c r="H57" s="50">
        <f t="shared" si="3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 t="shared" si="2"/>
        <v>17</v>
      </c>
      <c r="E58" s="32">
        <f>D58*('Itens de Contrato'!F58+'Itens de Contrato'!G58)</f>
        <v>2304.0195674759002</v>
      </c>
      <c r="F58" s="55">
        <f>'Medição 01'!F58-'Medição 01'!G58</f>
        <v>17</v>
      </c>
      <c r="G58" s="34"/>
      <c r="H58" s="50">
        <f t="shared" si="3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 t="shared" si="2"/>
        <v>89</v>
      </c>
      <c r="E59" s="32">
        <f>D59*('Itens de Contrato'!F59+'Itens de Contrato'!G59)</f>
        <v>1225.53</v>
      </c>
      <c r="F59" s="55">
        <f>'Medição 01'!F59-'Medição 01'!G59</f>
        <v>89</v>
      </c>
      <c r="G59" s="34"/>
      <c r="H59" s="50">
        <f t="shared" si="3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 t="shared" si="2"/>
        <v>78</v>
      </c>
      <c r="E60" s="32">
        <f>D60*('Itens de Contrato'!F60+'Itens de Contrato'!G60)</f>
        <v>1074.06</v>
      </c>
      <c r="F60" s="55">
        <f>'Medição 01'!F60-'Medição 01'!G60</f>
        <v>78</v>
      </c>
      <c r="G60" s="34"/>
      <c r="H60" s="50">
        <f t="shared" si="3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 t="shared" si="2"/>
        <v>15</v>
      </c>
      <c r="E61" s="32">
        <f>D61*('Itens de Contrato'!F61+'Itens de Contrato'!G61)</f>
        <v>377.55</v>
      </c>
      <c r="F61" s="55">
        <f>'Medição 01'!F61-'Medição 01'!G61</f>
        <v>15</v>
      </c>
      <c r="G61" s="34"/>
      <c r="H61" s="50">
        <f t="shared" si="3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 t="shared" si="2"/>
        <v>4</v>
      </c>
      <c r="E62" s="32">
        <f>D62*('Itens de Contrato'!F62+'Itens de Contrato'!G62)</f>
        <v>55.08</v>
      </c>
      <c r="F62" s="55">
        <f>'Medição 01'!F62-'Medição 01'!G62</f>
        <v>4</v>
      </c>
      <c r="G62" s="34"/>
      <c r="H62" s="50">
        <f t="shared" si="3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 t="shared" si="2"/>
        <v>7</v>
      </c>
      <c r="E63" s="32">
        <f>D63*('Itens de Contrato'!F63+'Itens de Contrato'!G63)</f>
        <v>96.39</v>
      </c>
      <c r="F63" s="55">
        <f>'Medição 01'!F63-'Medição 01'!G63</f>
        <v>7</v>
      </c>
      <c r="G63" s="34"/>
      <c r="H63" s="50">
        <f t="shared" si="3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 t="shared" si="2"/>
        <v>4</v>
      </c>
      <c r="E64" s="32">
        <f>D64*('Itens de Contrato'!F64+'Itens de Contrato'!G64)</f>
        <v>59.6</v>
      </c>
      <c r="F64" s="55">
        <f>'Medição 01'!F64-'Medição 01'!G64</f>
        <v>4</v>
      </c>
      <c r="G64" s="34"/>
      <c r="H64" s="50">
        <f t="shared" si="3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 t="shared" si="2"/>
        <v>10</v>
      </c>
      <c r="E65" s="32">
        <f>D65*('Itens de Contrato'!F65+'Itens de Contrato'!G65)</f>
        <v>137.69999999999999</v>
      </c>
      <c r="F65" s="55">
        <f>'Medição 01'!F65-'Medição 01'!G65</f>
        <v>10</v>
      </c>
      <c r="G65" s="34"/>
      <c r="H65" s="50">
        <f t="shared" si="3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 t="shared" si="2"/>
        <v>5</v>
      </c>
      <c r="E66" s="32">
        <f>D66*('Itens de Contrato'!F66+'Itens de Contrato'!G66)</f>
        <v>112.5</v>
      </c>
      <c r="F66" s="55">
        <f>'Medição 01'!F66-'Medição 01'!G66</f>
        <v>5</v>
      </c>
      <c r="G66" s="34"/>
      <c r="H66" s="50">
        <f t="shared" si="3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 t="shared" si="2"/>
        <v>20</v>
      </c>
      <c r="E67" s="32">
        <f>D67*('Itens de Contrato'!F67+'Itens de Contrato'!G67)</f>
        <v>450</v>
      </c>
      <c r="F67" s="55">
        <f>'Medição 01'!F67-'Medição 01'!G67</f>
        <v>20</v>
      </c>
      <c r="G67" s="34"/>
      <c r="H67" s="50">
        <f t="shared" si="3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 t="shared" si="2"/>
        <v>3</v>
      </c>
      <c r="E68" s="32">
        <f>D68*('Itens de Contrato'!F68+'Itens de Contrato'!G68)</f>
        <v>67.5</v>
      </c>
      <c r="F68" s="55">
        <f>'Medição 01'!F68-'Medição 01'!G68</f>
        <v>3</v>
      </c>
      <c r="G68" s="34"/>
      <c r="H68" s="50">
        <f t="shared" si="3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 t="shared" si="2"/>
        <v>8</v>
      </c>
      <c r="E69" s="32">
        <f>D69*('Itens de Contrato'!F69+'Itens de Contrato'!G69)</f>
        <v>316</v>
      </c>
      <c r="F69" s="55">
        <f>'Medição 01'!F69-'Medição 01'!G69</f>
        <v>8</v>
      </c>
      <c r="G69" s="34"/>
      <c r="H69" s="50">
        <f t="shared" si="3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 t="shared" ref="D70:D101" si="4">F70</f>
        <v>10</v>
      </c>
      <c r="E70" s="32">
        <f>D70*('Itens de Contrato'!F70+'Itens de Contrato'!G70)</f>
        <v>450</v>
      </c>
      <c r="F70" s="55">
        <f>'Medição 01'!F70-'Medição 01'!G70</f>
        <v>10</v>
      </c>
      <c r="G70" s="34"/>
      <c r="H70" s="50">
        <f t="shared" ref="H70:H101" si="5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 t="shared" si="4"/>
        <v>35</v>
      </c>
      <c r="E71" s="32">
        <f>D71*('Itens de Contrato'!F71+'Itens de Contrato'!G71)</f>
        <v>481.95</v>
      </c>
      <c r="F71" s="55">
        <f>'Medição 01'!F71-'Medição 01'!G71</f>
        <v>35</v>
      </c>
      <c r="G71" s="34"/>
      <c r="H71" s="50">
        <f t="shared" si="5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 t="shared" si="4"/>
        <v>15</v>
      </c>
      <c r="E72" s="32">
        <f>D72*('Itens de Contrato'!F72+'Itens de Contrato'!G72)</f>
        <v>525</v>
      </c>
      <c r="F72" s="55">
        <f>'Medição 01'!F72-'Medição 01'!G72</f>
        <v>15</v>
      </c>
      <c r="G72" s="34"/>
      <c r="H72" s="50">
        <f t="shared" si="5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 t="shared" si="4"/>
        <v>3</v>
      </c>
      <c r="E73" s="32">
        <f>D73*('Itens de Contrato'!F73+'Itens de Contrato'!G73)</f>
        <v>450</v>
      </c>
      <c r="F73" s="55">
        <f>'Medição 01'!F73-'Medição 01'!G73</f>
        <v>3</v>
      </c>
      <c r="G73" s="34"/>
      <c r="H73" s="50">
        <f t="shared" si="5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 t="shared" si="4"/>
        <v>37</v>
      </c>
      <c r="E74" s="32">
        <f>D74*('Itens de Contrato'!F74+'Itens de Contrato'!G74)</f>
        <v>1276.5</v>
      </c>
      <c r="F74" s="55">
        <f>'Medição 01'!F74-'Medição 01'!G74</f>
        <v>37</v>
      </c>
      <c r="G74" s="34"/>
      <c r="H74" s="50">
        <f t="shared" si="5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 t="shared" si="4"/>
        <v>58</v>
      </c>
      <c r="E75" s="32">
        <f>D75*('Itens de Contrato'!F75+'Itens de Contrato'!G75)</f>
        <v>1914</v>
      </c>
      <c r="F75" s="55">
        <f>'Medição 01'!F75-'Medição 01'!G75</f>
        <v>58</v>
      </c>
      <c r="G75" s="34"/>
      <c r="H75" s="50">
        <f t="shared" si="5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 t="shared" si="4"/>
        <v>50</v>
      </c>
      <c r="E76" s="32">
        <f>D76*('Itens de Contrato'!F76+'Itens de Contrato'!G76)</f>
        <v>1650</v>
      </c>
      <c r="F76" s="55">
        <f>'Medição 01'!F76-'Medição 01'!G76</f>
        <v>50</v>
      </c>
      <c r="G76" s="34"/>
      <c r="H76" s="50">
        <f t="shared" si="5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 t="shared" si="4"/>
        <v>81</v>
      </c>
      <c r="E77" s="32">
        <f>D77*('Itens de Contrato'!F77+'Itens de Contrato'!G77)</f>
        <v>1358.37</v>
      </c>
      <c r="F77" s="55">
        <f>'Medição 01'!F77-'Medição 01'!G77</f>
        <v>81</v>
      </c>
      <c r="G77" s="34"/>
      <c r="H77" s="50">
        <f t="shared" si="5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 t="shared" si="4"/>
        <v>1</v>
      </c>
      <c r="E78" s="32">
        <f>D78*('Itens de Contrato'!F78+'Itens de Contrato'!G78)</f>
        <v>50.1</v>
      </c>
      <c r="F78" s="55">
        <f>'Medição 01'!F78-'Medição 01'!G78</f>
        <v>1</v>
      </c>
      <c r="G78" s="34"/>
      <c r="H78" s="50">
        <f t="shared" si="5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 t="shared" si="4"/>
        <v>6</v>
      </c>
      <c r="E79" s="32">
        <f>D79*('Itens de Contrato'!F79+'Itens de Contrato'!G79)</f>
        <v>1416.4480756363664</v>
      </c>
      <c r="F79" s="55">
        <f>'Medição 01'!F79-'Medição 01'!G79</f>
        <v>6</v>
      </c>
      <c r="G79" s="34"/>
      <c r="H79" s="50">
        <f t="shared" si="5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 t="shared" si="4"/>
        <v>6</v>
      </c>
      <c r="E80" s="32">
        <f>D80*('Itens de Contrato'!F80+'Itens de Contrato'!G80)</f>
        <v>729.18237227066265</v>
      </c>
      <c r="F80" s="55">
        <f>'Medição 01'!F80-'Medição 01'!G80</f>
        <v>6</v>
      </c>
      <c r="G80" s="34"/>
      <c r="H80" s="50">
        <f t="shared" si="5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 t="shared" si="4"/>
        <v>2</v>
      </c>
      <c r="E81" s="32">
        <f>D81*('Itens de Contrato'!F81+'Itens de Contrato'!G81)</f>
        <v>656.35914615978072</v>
      </c>
      <c r="F81" s="55">
        <f>'Medição 01'!F81-'Medição 01'!G81</f>
        <v>2</v>
      </c>
      <c r="G81" s="34"/>
      <c r="H81" s="50">
        <f t="shared" si="5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 t="shared" si="4"/>
        <v>1</v>
      </c>
      <c r="E82" s="32">
        <f>D82*('Itens de Contrato'!F82+'Itens de Contrato'!G82)</f>
        <v>218.77706723794816</v>
      </c>
      <c r="F82" s="55">
        <f>'Medição 01'!F82-'Medição 01'!G82</f>
        <v>1</v>
      </c>
      <c r="G82" s="34"/>
      <c r="H82" s="50">
        <f t="shared" si="5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 t="shared" si="4"/>
        <v>1</v>
      </c>
      <c r="E83" s="32">
        <f>D83*('Itens de Contrato'!F83+'Itens de Contrato'!G83)</f>
        <v>218.77706723794816</v>
      </c>
      <c r="F83" s="55">
        <f>'Medição 01'!F83-'Medição 01'!G83</f>
        <v>1</v>
      </c>
      <c r="G83" s="34"/>
      <c r="H83" s="50">
        <f t="shared" si="5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 t="shared" si="4"/>
        <v>1</v>
      </c>
      <c r="E84" s="32">
        <f>D84*('Itens de Contrato'!F84+'Itens de Contrato'!G84)</f>
        <v>32.359668394628173</v>
      </c>
      <c r="F84" s="55">
        <f>'Medição 01'!F84-'Medição 01'!G84</f>
        <v>1</v>
      </c>
      <c r="G84" s="34"/>
      <c r="H84" s="50">
        <f t="shared" si="5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 t="shared" si="4"/>
        <v>22</v>
      </c>
      <c r="E85" s="32">
        <f>D85*('Itens de Contrato'!F85+'Itens de Contrato'!G85)</f>
        <v>195.49934377272768</v>
      </c>
      <c r="F85" s="55">
        <f>'Medição 01'!F85-'Medição 01'!G85</f>
        <v>22</v>
      </c>
      <c r="G85" s="34"/>
      <c r="H85" s="50">
        <f t="shared" si="5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 t="shared" si="4"/>
        <v>66</v>
      </c>
      <c r="E86" s="32">
        <f>D86*('Itens de Contrato'!F86+'Itens de Contrato'!G86)</f>
        <v>470.30502511363721</v>
      </c>
      <c r="F86" s="55">
        <f>'Medição 01'!F86-'Medição 01'!G86</f>
        <v>66</v>
      </c>
      <c r="G86" s="34"/>
      <c r="H86" s="50">
        <f t="shared" si="5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 t="shared" si="4"/>
        <v>36</v>
      </c>
      <c r="E87" s="32">
        <f>D87*('Itens de Contrato'!F87+'Itens de Contrato'!G87)</f>
        <v>342.84481830743874</v>
      </c>
      <c r="F87" s="55">
        <f>'Medição 01'!F87-'Medição 01'!G87</f>
        <v>36</v>
      </c>
      <c r="G87" s="34"/>
      <c r="H87" s="50">
        <f t="shared" si="5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 t="shared" si="4"/>
        <v>132</v>
      </c>
      <c r="E88" s="32">
        <f>D88*('Itens de Contrato'!F88+'Itens de Contrato'!G88)</f>
        <v>51.641336090909206</v>
      </c>
      <c r="F88" s="55">
        <f>'Medição 01'!F88-'Medição 01'!G88</f>
        <v>132</v>
      </c>
      <c r="G88" s="34"/>
      <c r="H88" s="50">
        <f t="shared" si="5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 t="shared" si="4"/>
        <v>180</v>
      </c>
      <c r="E89" s="32">
        <f>D89*('Itens de Contrato'!F89+'Itens de Contrato'!G89)</f>
        <v>171.42240915371937</v>
      </c>
      <c r="F89" s="55">
        <f>'Medição 01'!F89-'Medição 01'!G89</f>
        <v>180</v>
      </c>
      <c r="G89" s="34"/>
      <c r="H89" s="50">
        <f t="shared" si="5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 t="shared" si="4"/>
        <v>57</v>
      </c>
      <c r="E90" s="32">
        <f>D90*('Itens de Contrato'!F90+'Itens de Contrato'!G90)</f>
        <v>3567.9468571900888</v>
      </c>
      <c r="F90" s="55">
        <f>'Medição 01'!F90-'Medição 01'!G90</f>
        <v>57</v>
      </c>
      <c r="G90" s="34"/>
      <c r="H90" s="50">
        <f t="shared" si="5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 t="shared" si="4"/>
        <v>37</v>
      </c>
      <c r="E91" s="32">
        <f>D91*('Itens de Contrato'!F91+'Itens de Contrato'!G91)</f>
        <v>1382.3837960396033</v>
      </c>
      <c r="F91" s="55">
        <f>'Medição 01'!F91-'Medição 01'!G91</f>
        <v>37</v>
      </c>
      <c r="G91" s="34"/>
      <c r="H91" s="50">
        <f t="shared" si="5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 t="shared" si="4"/>
        <v>80</v>
      </c>
      <c r="E92" s="32">
        <f>D92*('Itens de Contrato'!F92+'Itens de Contrato'!G92)</f>
        <v>4763.9691432782465</v>
      </c>
      <c r="F92" s="55">
        <f>'Medição 01'!F92-'Medição 01'!G92</f>
        <v>80</v>
      </c>
      <c r="G92" s="34"/>
      <c r="H92" s="50">
        <f t="shared" si="5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 t="shared" si="4"/>
        <v>127</v>
      </c>
      <c r="E93" s="32">
        <f>D93*('Itens de Contrato'!F93+'Itens de Contrato'!G93)</f>
        <v>11778.947240090591</v>
      </c>
      <c r="F93" s="55">
        <f>'Medição 01'!F93-'Medição 01'!G93</f>
        <v>127</v>
      </c>
      <c r="G93" s="34"/>
      <c r="H93" s="50">
        <f t="shared" si="5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 t="shared" si="4"/>
        <v>21</v>
      </c>
      <c r="E94" s="32">
        <f>D94*('Itens de Contrato'!F94+'Itens de Contrato'!G94)</f>
        <v>2352.044665493429</v>
      </c>
      <c r="F94" s="55">
        <f>'Medição 01'!F94-'Medição 01'!G94</f>
        <v>21</v>
      </c>
      <c r="G94" s="34"/>
      <c r="H94" s="50">
        <f t="shared" si="5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 t="shared" si="4"/>
        <v>9</v>
      </c>
      <c r="E95" s="32">
        <f>D95*('Itens de Contrato'!F95+'Itens de Contrato'!G95)</f>
        <v>1286.5709969591103</v>
      </c>
      <c r="F95" s="55">
        <f>'Medição 01'!F95-'Medição 01'!G95</f>
        <v>9</v>
      </c>
      <c r="G95" s="34"/>
      <c r="H95" s="50">
        <f t="shared" si="5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 t="shared" si="4"/>
        <v>16</v>
      </c>
      <c r="E96" s="32">
        <f>D96*('Itens de Contrato'!F96+'Itens de Contrato'!G96)</f>
        <v>6541.6830159834863</v>
      </c>
      <c r="F96" s="55">
        <f>'Medição 01'!F96-'Medição 01'!G96</f>
        <v>16</v>
      </c>
      <c r="G96" s="34"/>
      <c r="H96" s="50">
        <f t="shared" si="5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 t="shared" si="4"/>
        <v>10</v>
      </c>
      <c r="E97" s="32">
        <f>D97*('Itens de Contrato'!F97+'Itens de Contrato'!G97)</f>
        <v>84.671671188016703</v>
      </c>
      <c r="F97" s="55">
        <f>'Medição 01'!F97-'Medição 01'!G97</f>
        <v>10</v>
      </c>
      <c r="G97" s="34"/>
      <c r="H97" s="50">
        <f t="shared" si="5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 t="shared" si="4"/>
        <v>52</v>
      </c>
      <c r="E98" s="32">
        <f>D98*('Itens de Contrato'!F98+'Itens de Contrato'!G98)</f>
        <v>627.74403352066258</v>
      </c>
      <c r="F98" s="55">
        <f>'Medição 01'!F98-'Medição 01'!G98</f>
        <v>52</v>
      </c>
      <c r="G98" s="34"/>
      <c r="H98" s="50">
        <f t="shared" si="5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 t="shared" si="4"/>
        <v>113</v>
      </c>
      <c r="E99" s="32">
        <f>D99*('Itens de Contrato'!F99+'Itens de Contrato'!G99)</f>
        <v>2544.7958438885753</v>
      </c>
      <c r="F99" s="55">
        <f>'Medição 01'!F99-'Medição 01'!G99</f>
        <v>113</v>
      </c>
      <c r="G99" s="34"/>
      <c r="H99" s="50">
        <f t="shared" si="5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 t="shared" si="4"/>
        <v>15</v>
      </c>
      <c r="E100" s="32">
        <f>D100*('Itens de Contrato'!F100+'Itens de Contrato'!G100)</f>
        <v>360.59317425517634</v>
      </c>
      <c r="F100" s="55">
        <f>'Medição 01'!F100-'Medição 01'!G100</f>
        <v>15</v>
      </c>
      <c r="G100" s="34"/>
      <c r="H100" s="50">
        <f t="shared" si="5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 t="shared" si="4"/>
        <v>8</v>
      </c>
      <c r="E101" s="32">
        <f>D101*('Itens de Contrato'!F101+'Itens de Contrato'!G101)</f>
        <v>246.65109317082695</v>
      </c>
      <c r="F101" s="55">
        <f>'Medição 01'!F101-'Medição 01'!G101</f>
        <v>8</v>
      </c>
      <c r="G101" s="34"/>
      <c r="H101" s="50">
        <f t="shared" si="5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 t="shared" ref="D102:D133" si="6">F102</f>
        <v>7</v>
      </c>
      <c r="E102" s="32">
        <f>D102*('Itens de Contrato'!F102+'Itens de Contrato'!G102)</f>
        <v>1848.5250987086813</v>
      </c>
      <c r="F102" s="55">
        <f>'Medição 01'!F102-'Medição 01'!G102</f>
        <v>7</v>
      </c>
      <c r="G102" s="34"/>
      <c r="H102" s="50">
        <f t="shared" ref="H102:H133" si="7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 t="shared" si="6"/>
        <v>47</v>
      </c>
      <c r="E103" s="32">
        <f>D103*('Itens de Contrato'!F103+'Itens de Contrato'!G103)</f>
        <v>211.45562240254867</v>
      </c>
      <c r="F103" s="55">
        <f>'Medição 01'!F103-'Medição 01'!G103</f>
        <v>47</v>
      </c>
      <c r="G103" s="34"/>
      <c r="H103" s="50">
        <f t="shared" si="7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 t="shared" si="6"/>
        <v>132</v>
      </c>
      <c r="E104" s="32">
        <f>D104*('Itens de Contrato'!F104+'Itens de Contrato'!G104)</f>
        <v>955.36471768182003</v>
      </c>
      <c r="F104" s="55">
        <f>'Medição 01'!F104-'Medição 01'!G104</f>
        <v>132</v>
      </c>
      <c r="G104" s="34"/>
      <c r="H104" s="50">
        <f t="shared" si="7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 t="shared" si="6"/>
        <v>240</v>
      </c>
      <c r="E105" s="32">
        <f>D105*('Itens de Contrato'!F105+'Itens de Contrato'!G105)</f>
        <v>1869.2688198163673</v>
      </c>
      <c r="F105" s="55">
        <f>'Medição 01'!F105-'Medição 01'!G105</f>
        <v>240</v>
      </c>
      <c r="G105" s="34"/>
      <c r="H105" s="50">
        <f t="shared" si="7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 t="shared" si="6"/>
        <v>36</v>
      </c>
      <c r="E106" s="32">
        <f>D106*('Itens de Contrato'!F106+'Itens de Contrato'!G106)</f>
        <v>253.16796151881869</v>
      </c>
      <c r="F106" s="55">
        <f>'Medição 01'!F106-'Medição 01'!G106</f>
        <v>36</v>
      </c>
      <c r="G106" s="34"/>
      <c r="H106" s="50">
        <f t="shared" si="7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 t="shared" si="6"/>
        <v>17</v>
      </c>
      <c r="E107" s="32">
        <f>D107*('Itens de Contrato'!F107+'Itens de Contrato'!G107)</f>
        <v>330.37360330815972</v>
      </c>
      <c r="F107" s="55">
        <f>'Medição 01'!F107-'Medição 01'!G107</f>
        <v>17</v>
      </c>
      <c r="G107" s="34"/>
      <c r="H107" s="50">
        <f t="shared" si="7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 t="shared" si="6"/>
        <v>23</v>
      </c>
      <c r="E108" s="32">
        <f>D108*('Itens de Contrato'!F108+'Itens de Contrato'!G108)</f>
        <v>1325.2932929910494</v>
      </c>
      <c r="F108" s="55">
        <f>'Medição 01'!F108-'Medição 01'!G108</f>
        <v>23</v>
      </c>
      <c r="G108" s="34"/>
      <c r="H108" s="50">
        <f t="shared" si="7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 t="shared" si="6"/>
        <v>32</v>
      </c>
      <c r="E109" s="32">
        <f>D109*('Itens de Contrato'!F109+'Itens de Contrato'!G109)</f>
        <v>194.94045485399491</v>
      </c>
      <c r="F109" s="55">
        <f>'Medição 01'!F109-'Medição 01'!G109</f>
        <v>32</v>
      </c>
      <c r="G109" s="34"/>
      <c r="H109" s="50">
        <f t="shared" si="7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 t="shared" si="6"/>
        <v>84</v>
      </c>
      <c r="E110" s="32">
        <f>D110*('Itens de Contrato'!F110+'Itens de Contrato'!G110)</f>
        <v>687.76870339256322</v>
      </c>
      <c r="F110" s="55">
        <f>'Medição 01'!F110-'Medição 01'!G110</f>
        <v>84</v>
      </c>
      <c r="G110" s="34"/>
      <c r="H110" s="50">
        <f t="shared" si="7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 t="shared" si="6"/>
        <v>93</v>
      </c>
      <c r="E111" s="32">
        <f>D111*('Itens de Contrato'!F111+'Itens de Contrato'!G111)</f>
        <v>1257.329536379277</v>
      </c>
      <c r="F111" s="55">
        <f>'Medição 01'!F111-'Medição 01'!G111</f>
        <v>93</v>
      </c>
      <c r="G111" s="34"/>
      <c r="H111" s="50">
        <f t="shared" si="7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 t="shared" si="6"/>
        <v>29</v>
      </c>
      <c r="E112" s="32">
        <f>D112*('Itens de Contrato'!F112+'Itens de Contrato'!G112)</f>
        <v>461.00597322284023</v>
      </c>
      <c r="F112" s="55">
        <f>'Medição 01'!F112-'Medição 01'!G112</f>
        <v>29</v>
      </c>
      <c r="G112" s="34"/>
      <c r="H112" s="50">
        <f t="shared" si="7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 t="shared" si="6"/>
        <v>23</v>
      </c>
      <c r="E113" s="32">
        <f>D113*('Itens de Contrato'!F113+'Itens de Contrato'!G113)</f>
        <v>659.49259269616107</v>
      </c>
      <c r="F113" s="55">
        <f>'Medição 01'!F113-'Medição 01'!G113</f>
        <v>23</v>
      </c>
      <c r="G113" s="34"/>
      <c r="H113" s="50">
        <f t="shared" si="7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 t="shared" si="6"/>
        <v>12</v>
      </c>
      <c r="E114" s="32">
        <f>D114*('Itens de Contrato'!F114+'Itens de Contrato'!G114)</f>
        <v>966.43071827272922</v>
      </c>
      <c r="F114" s="55">
        <f>'Medição 01'!F114-'Medição 01'!G114</f>
        <v>12</v>
      </c>
      <c r="G114" s="34"/>
      <c r="H114" s="50">
        <f t="shared" si="7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 t="shared" si="6"/>
        <v>6</v>
      </c>
      <c r="E115" s="32">
        <f>D115*('Itens de Contrato'!F115+'Itens de Contrato'!G115)</f>
        <v>434.25668985537288</v>
      </c>
      <c r="F115" s="55">
        <f>'Medição 01'!F115-'Medição 01'!G115</f>
        <v>6</v>
      </c>
      <c r="G115" s="34"/>
      <c r="H115" s="50">
        <f t="shared" si="7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 t="shared" si="6"/>
        <v>439</v>
      </c>
      <c r="E116" s="32">
        <f>D116*('Itens de Contrato'!F116+'Itens de Contrato'!G116)</f>
        <v>3128.2410003770719</v>
      </c>
      <c r="F116" s="55">
        <f>'Medição 01'!F116-'Medição 01'!G116</f>
        <v>439</v>
      </c>
      <c r="G116" s="34"/>
      <c r="H116" s="50">
        <f t="shared" si="7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 t="shared" si="6"/>
        <v>261</v>
      </c>
      <c r="E117" s="32">
        <f>D117*('Itens de Contrato'!F117+'Itens de Contrato'!G117)</f>
        <v>2485.6249327289306</v>
      </c>
      <c r="F117" s="55">
        <f>'Medição 01'!F117-'Medição 01'!G117</f>
        <v>261</v>
      </c>
      <c r="G117" s="34"/>
      <c r="H117" s="50">
        <f t="shared" si="7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 t="shared" si="6"/>
        <v>878</v>
      </c>
      <c r="E118" s="32">
        <f>D118*('Itens de Contrato'!F118+'Itens de Contrato'!G118)</f>
        <v>343.49312945316876</v>
      </c>
      <c r="F118" s="55">
        <f>'Medição 01'!F118-'Medição 01'!G118</f>
        <v>878</v>
      </c>
      <c r="G118" s="34"/>
      <c r="H118" s="50">
        <f t="shared" si="7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 t="shared" si="6"/>
        <v>59</v>
      </c>
      <c r="E119" s="32">
        <f>D119*('Itens de Contrato'!F119+'Itens de Contrato'!G119)</f>
        <v>136.84395175172202</v>
      </c>
      <c r="F119" s="55">
        <f>'Medição 01'!F119-'Medição 01'!G119</f>
        <v>59</v>
      </c>
      <c r="G119" s="34"/>
      <c r="H119" s="50">
        <f t="shared" si="7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 t="shared" si="6"/>
        <v>131</v>
      </c>
      <c r="E120" s="32">
        <f>D120*('Itens de Contrato'!F120+'Itens de Contrato'!G120)</f>
        <v>384.375853858472</v>
      </c>
      <c r="F120" s="55">
        <f>'Medição 01'!F120-'Medição 01'!G120</f>
        <v>131</v>
      </c>
      <c r="G120" s="34"/>
      <c r="H120" s="50">
        <f t="shared" si="7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 t="shared" si="6"/>
        <v>200</v>
      </c>
      <c r="E121" s="32">
        <f>D121*('Itens de Contrato'!F121+'Itens de Contrato'!G121)</f>
        <v>813.81212678977454</v>
      </c>
      <c r="F121" s="55">
        <f>'Medição 01'!F121-'Medição 01'!G121</f>
        <v>200</v>
      </c>
      <c r="G121" s="34"/>
      <c r="H121" s="50">
        <f t="shared" si="7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 t="shared" si="6"/>
        <v>35</v>
      </c>
      <c r="E122" s="32">
        <f>D122*('Itens de Contrato'!F122+'Itens de Contrato'!G122)</f>
        <v>180.01524244589811</v>
      </c>
      <c r="F122" s="55">
        <f>'Medição 01'!F122-'Medição 01'!G122</f>
        <v>35</v>
      </c>
      <c r="G122" s="34"/>
      <c r="H122" s="50">
        <f t="shared" si="7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 t="shared" si="6"/>
        <v>14</v>
      </c>
      <c r="E123" s="32">
        <f>D123*('Itens de Contrato'!F123+'Itens de Contrato'!G123)</f>
        <v>80.66505800740245</v>
      </c>
      <c r="F123" s="55">
        <f>'Medição 01'!F123-'Medição 01'!G123</f>
        <v>14</v>
      </c>
      <c r="G123" s="34"/>
      <c r="H123" s="50">
        <f t="shared" si="7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 t="shared" si="6"/>
        <v>72</v>
      </c>
      <c r="E124" s="32">
        <f>D124*('Itens de Contrato'!F124+'Itens de Contrato'!G124)</f>
        <v>175.04400934710779</v>
      </c>
      <c r="F124" s="55">
        <f>'Medição 01'!F124-'Medição 01'!G124</f>
        <v>72</v>
      </c>
      <c r="G124" s="34"/>
      <c r="H124" s="50">
        <f t="shared" si="7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 t="shared" si="6"/>
        <v>22</v>
      </c>
      <c r="E125" s="32">
        <f>D125*('Itens de Contrato'!F125+'Itens de Contrato'!G125)</f>
        <v>2944.7857128030355</v>
      </c>
      <c r="F125" s="55">
        <f>'Medição 01'!F125-'Medição 01'!G125</f>
        <v>22</v>
      </c>
      <c r="G125" s="34"/>
      <c r="H125" s="50">
        <f t="shared" si="7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 t="shared" si="6"/>
        <v>1</v>
      </c>
      <c r="E126" s="32">
        <f>D126*('Itens de Contrato'!F126+'Itens de Contrato'!G126)</f>
        <v>153.97389711088186</v>
      </c>
      <c r="F126" s="55">
        <f>'Medição 01'!F126-'Medição 01'!G126</f>
        <v>1</v>
      </c>
      <c r="G126" s="34"/>
      <c r="H126" s="50">
        <f t="shared" si="7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 t="shared" si="6"/>
        <v>10</v>
      </c>
      <c r="E127" s="32">
        <f>D127*('Itens de Contrato'!F127+'Itens de Contrato'!G127)</f>
        <v>2934.1668233471137</v>
      </c>
      <c r="F127" s="55">
        <f>'Medição 01'!F127-'Medição 01'!G127</f>
        <v>10</v>
      </c>
      <c r="G127" s="34"/>
      <c r="H127" s="50">
        <f t="shared" si="7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 t="shared" si="6"/>
        <v>3</v>
      </c>
      <c r="E128" s="32">
        <f>D128*('Itens de Contrato'!F128+'Itens de Contrato'!G128)</f>
        <v>1971.7601052892603</v>
      </c>
      <c r="F128" s="55">
        <f>'Medição 01'!F128-'Medição 01'!G128</f>
        <v>3</v>
      </c>
      <c r="G128" s="34"/>
      <c r="H128" s="50">
        <f t="shared" si="7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 t="shared" si="6"/>
        <v>2</v>
      </c>
      <c r="E129" s="32">
        <f>D129*('Itens de Contrato'!F129+'Itens de Contrato'!G129)</f>
        <v>54.212225117079996</v>
      </c>
      <c r="F129" s="55">
        <f>'Medição 01'!F129-'Medição 01'!G129</f>
        <v>2</v>
      </c>
      <c r="G129" s="34"/>
      <c r="H129" s="50">
        <f t="shared" si="7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 t="shared" si="6"/>
        <v>8</v>
      </c>
      <c r="E130" s="32">
        <f>D130*('Itens de Contrato'!F130+'Itens de Contrato'!G130)</f>
        <v>1164.7245066391208</v>
      </c>
      <c r="F130" s="55">
        <f>'Medição 01'!F130-'Medição 01'!G130</f>
        <v>8</v>
      </c>
      <c r="G130" s="34"/>
      <c r="H130" s="50">
        <f t="shared" si="7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 t="shared" si="6"/>
        <v>85</v>
      </c>
      <c r="E131" s="32">
        <f>D131*('Itens de Contrato'!F131+'Itens de Contrato'!G131)</f>
        <v>8954.7977003960259</v>
      </c>
      <c r="F131" s="55">
        <f>'Medição 01'!F131-'Medição 01'!G131</f>
        <v>85</v>
      </c>
      <c r="G131" s="34"/>
      <c r="H131" s="50">
        <f t="shared" si="7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 t="shared" si="6"/>
        <v>155</v>
      </c>
      <c r="E132" s="32">
        <f>D132*('Itens de Contrato'!F132+'Itens de Contrato'!G132)</f>
        <v>66257.259371379274</v>
      </c>
      <c r="F132" s="55">
        <f>'Medição 01'!F132-'Medição 01'!G132</f>
        <v>155</v>
      </c>
      <c r="G132" s="34"/>
      <c r="H132" s="50">
        <f t="shared" si="7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 t="shared" si="6"/>
        <v>35</v>
      </c>
      <c r="E133" s="32">
        <f>D133*('Itens de Contrato'!F133+'Itens de Contrato'!G133)</f>
        <v>1849.5031543164639</v>
      </c>
      <c r="F133" s="55">
        <f>'Medição 01'!F133-'Medição 01'!G133</f>
        <v>35</v>
      </c>
      <c r="G133" s="34"/>
      <c r="H133" s="50">
        <f t="shared" si="7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 t="shared" ref="D134:D151" si="8">F134</f>
        <v>55</v>
      </c>
      <c r="E134" s="32">
        <f>D134*('Itens de Contrato'!F134+'Itens de Contrato'!G134)</f>
        <v>11158.217262500024</v>
      </c>
      <c r="F134" s="55">
        <f>'Medição 01'!F134-'Medição 01'!G134</f>
        <v>55</v>
      </c>
      <c r="G134" s="34"/>
      <c r="H134" s="50">
        <f t="shared" ref="H134:H151" si="9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 t="shared" si="8"/>
        <v>110</v>
      </c>
      <c r="E135" s="32">
        <f>D135*('Itens de Contrato'!F135+'Itens de Contrato'!G135)</f>
        <v>904.49185385416854</v>
      </c>
      <c r="F135" s="55">
        <f>'Medição 01'!F135-'Medição 01'!G135</f>
        <v>110</v>
      </c>
      <c r="G135" s="34"/>
      <c r="H135" s="50">
        <f t="shared" si="9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 t="shared" si="8"/>
        <v>120</v>
      </c>
      <c r="E136" s="32">
        <f>D136*('Itens de Contrato'!F136+'Itens de Contrato'!G136)</f>
        <v>1356.2892724239696</v>
      </c>
      <c r="F136" s="55">
        <f>'Medição 01'!F136-'Medição 01'!G136</f>
        <v>120</v>
      </c>
      <c r="G136" s="34"/>
      <c r="H136" s="50">
        <f t="shared" si="9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 t="shared" si="8"/>
        <v>460</v>
      </c>
      <c r="E137" s="32">
        <f>D137*('Itens de Contrato'!F137+'Itens de Contrato'!G137)</f>
        <v>9614.2251467196456</v>
      </c>
      <c r="F137" s="55">
        <f>'Medição 01'!F137-'Medição 01'!G137</f>
        <v>460</v>
      </c>
      <c r="G137" s="34"/>
      <c r="H137" s="50">
        <f t="shared" si="9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 t="shared" si="8"/>
        <v>25</v>
      </c>
      <c r="E138" s="32">
        <f>D138*('Itens de Contrato'!F138+'Itens de Contrato'!G138)</f>
        <v>926.35838279958875</v>
      </c>
      <c r="F138" s="55">
        <f>'Medição 01'!F138-'Medição 01'!G138</f>
        <v>25</v>
      </c>
      <c r="G138" s="34"/>
      <c r="H138" s="50">
        <f t="shared" si="9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 t="shared" si="8"/>
        <v>120</v>
      </c>
      <c r="E139" s="32">
        <f>D139*('Itens de Contrato'!F139+'Itens de Contrato'!G139)</f>
        <v>21914.034503512441</v>
      </c>
      <c r="F139" s="55">
        <f>'Medição 01'!F139-'Medição 01'!G139</f>
        <v>120</v>
      </c>
      <c r="G139" s="34"/>
      <c r="H139" s="50">
        <f t="shared" si="9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 t="shared" si="8"/>
        <v>940</v>
      </c>
      <c r="E140" s="32">
        <f>D140*('Itens de Contrato'!F140+'Itens de Contrato'!G140)</f>
        <v>12424.65955234851</v>
      </c>
      <c r="F140" s="55">
        <f>'Medição 01'!F140-'Medição 01'!G140</f>
        <v>940</v>
      </c>
      <c r="G140" s="34"/>
      <c r="H140" s="50">
        <f t="shared" si="9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 t="shared" si="8"/>
        <v>35</v>
      </c>
      <c r="E141" s="32">
        <f>D141*('Itens de Contrato'!F141+'Itens de Contrato'!G141)</f>
        <v>1015.2217208781011</v>
      </c>
      <c r="F141" s="55">
        <f>'Medição 01'!F141-'Medição 01'!G141</f>
        <v>35</v>
      </c>
      <c r="G141" s="34"/>
      <c r="H141" s="50">
        <f t="shared" si="9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 t="shared" si="8"/>
        <v>160</v>
      </c>
      <c r="E142" s="32">
        <f>D142*('Itens de Contrato'!F142+'Itens de Contrato'!G142)</f>
        <v>6094.9295699052454</v>
      </c>
      <c r="F142" s="55">
        <f>'Medição 01'!F142-'Medição 01'!G142</f>
        <v>160</v>
      </c>
      <c r="G142" s="34"/>
      <c r="H142" s="50">
        <f t="shared" si="9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 t="shared" si="8"/>
        <v>175</v>
      </c>
      <c r="E143" s="32">
        <f>D143*('Itens de Contrato'!F143+'Itens de Contrato'!G143)</f>
        <v>11234.386836011818</v>
      </c>
      <c r="F143" s="55">
        <f>'Medição 01'!F143-'Medição 01'!G143</f>
        <v>175</v>
      </c>
      <c r="G143" s="34"/>
      <c r="H143" s="50">
        <f t="shared" si="9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 t="shared" si="8"/>
        <v>1480</v>
      </c>
      <c r="E144" s="32">
        <f>D144*('Itens de Contrato'!F144+'Itens de Contrato'!G144)</f>
        <v>133599.27742290538</v>
      </c>
      <c r="F144" s="55">
        <f>'Medição 01'!F144-'Medição 01'!G144</f>
        <v>1480</v>
      </c>
      <c r="G144" s="34"/>
      <c r="H144" s="50">
        <f t="shared" si="9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 t="shared" si="8"/>
        <v>25</v>
      </c>
      <c r="E145" s="32">
        <f>D145*('Itens de Contrato'!F145+'Itens de Contrato'!G145)</f>
        <v>2759.5140362431189</v>
      </c>
      <c r="F145" s="55">
        <f>'Medição 01'!F145-'Medição 01'!G145</f>
        <v>25</v>
      </c>
      <c r="G145" s="34"/>
      <c r="H145" s="50">
        <f t="shared" si="9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 t="shared" si="8"/>
        <v>6</v>
      </c>
      <c r="E146" s="32">
        <f>D146*('Itens de Contrato'!F146+'Itens de Contrato'!G146)</f>
        <v>2647.4568080371955</v>
      </c>
      <c r="F146" s="55">
        <f>'Medição 01'!F146-'Medição 01'!G146</f>
        <v>6</v>
      </c>
      <c r="G146" s="34"/>
      <c r="H146" s="50">
        <f t="shared" si="9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 t="shared" si="8"/>
        <v>7</v>
      </c>
      <c r="E147" s="32">
        <f>D147*('Itens de Contrato'!F147+'Itens de Contrato'!G147)</f>
        <v>537.93058428030417</v>
      </c>
      <c r="F147" s="55">
        <f>'Medição 01'!F147-'Medição 01'!G147</f>
        <v>7</v>
      </c>
      <c r="G147" s="34"/>
      <c r="H147" s="50">
        <f t="shared" si="9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 t="shared" si="8"/>
        <v>6</v>
      </c>
      <c r="E148" s="32">
        <f>D148*('Itens de Contrato'!F148+'Itens de Contrato'!G148)</f>
        <v>1257.5000671487626</v>
      </c>
      <c r="F148" s="55">
        <f>'Medição 01'!F148-'Medição 01'!G148</f>
        <v>6</v>
      </c>
      <c r="G148" s="34"/>
      <c r="H148" s="50">
        <f t="shared" si="9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 t="shared" si="8"/>
        <v>10</v>
      </c>
      <c r="E149" s="32">
        <f>D149*('Itens de Contrato'!F149+'Itens de Contrato'!G149)</f>
        <v>642.72225654270096</v>
      </c>
      <c r="F149" s="55">
        <f>'Medição 01'!F149-'Medição 01'!G149</f>
        <v>10</v>
      </c>
      <c r="G149" s="34"/>
      <c r="H149" s="50">
        <f t="shared" si="9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 t="shared" si="8"/>
        <v>10</v>
      </c>
      <c r="E150" s="32">
        <f>D150*('Itens de Contrato'!F150+'Itens de Contrato'!G150)</f>
        <v>891.42782537878975</v>
      </c>
      <c r="F150" s="55">
        <f>'Medição 01'!F150-'Medição 01'!G150</f>
        <v>10</v>
      </c>
      <c r="G150" s="34"/>
      <c r="H150" s="50">
        <f t="shared" si="9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 t="shared" si="8"/>
        <v>1200</v>
      </c>
      <c r="E151" s="32">
        <f>D151*('Itens de Contrato'!F151+'Itens de Contrato'!G151)</f>
        <v>838.33337809917509</v>
      </c>
      <c r="F151" s="55">
        <f>'Medição 01'!F151-'Medição 01'!G151</f>
        <v>1200</v>
      </c>
      <c r="G151" s="34"/>
      <c r="H151" s="50">
        <f t="shared" si="9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32" priority="1" operator="between">
      <formula>0</formula>
      <formula>0.5</formula>
    </cfRule>
    <cfRule type="cellIs" dxfId="31" priority="2" operator="between">
      <formula>0.51</formula>
      <formula>0.99</formula>
    </cfRule>
    <cfRule type="cellIs" dxfId="30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02'!F6-'Medição 02'!G6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02'!F7-'Medição 02'!G7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02'!F8-'Medição 02'!G8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02'!F9-'Medição 02'!G9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02'!F10-'Medição 02'!G10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02'!F11-'Medição 02'!G11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02'!F12-'Medição 02'!G12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02'!F13-'Medição 02'!G13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02'!F14-'Medição 02'!G14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02'!F15-'Medição 02'!G15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02'!F16-'Medição 02'!G16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02'!F17-'Medição 02'!G17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02'!F18-'Medição 02'!G18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02'!F19-'Medição 02'!G19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02'!F20-'Medição 02'!G20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02'!F21-'Medição 02'!G21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02'!F22-'Medição 02'!G22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02'!F23-'Medição 02'!G23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02'!F24-'Medição 02'!G24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02'!F25-'Medição 02'!G25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02'!F26-'Medição 02'!G26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02'!F27-'Medição 02'!G27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02'!F28-'Medição 02'!G28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02'!F29-'Medição 02'!G29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02'!F30-'Medição 02'!G30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02'!F31-'Medição 02'!G31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02'!F32-'Medição 02'!G32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02'!F33-'Medição 02'!G33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02'!F34-'Medição 02'!G34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02'!F35-'Medição 02'!G35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02'!F36-'Medição 02'!G36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02'!F37-'Medição 02'!G37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02'!F38-'Medição 02'!G38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02'!F39-'Medição 02'!G39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02'!F40-'Medição 02'!G40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02'!F41-'Medição 02'!G41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02'!F42-'Medição 02'!G42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02'!F43-'Medição 02'!G43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02'!F44-'Medição 02'!G44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02'!F45-'Medição 02'!G45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02'!F46-'Medição 02'!G46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02'!F47-'Medição 02'!G47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02'!F48-'Medição 02'!G48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02'!F49-'Medição 02'!G49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02'!F50-'Medição 02'!G50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02'!F51-'Medição 02'!G51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02'!F52-'Medição 02'!G52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02'!F53-'Medição 02'!G53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02'!F54-'Medição 02'!G54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02'!F55-'Medição 02'!G55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02'!F56-'Medição 02'!G56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02'!F57-'Medição 02'!G57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02'!F58-'Medição 02'!G58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02'!F59-'Medição 02'!G59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02'!F60-'Medição 02'!G60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02'!F61-'Medição 02'!G61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02'!F62-'Medição 02'!G62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02'!F63-'Medição 02'!G63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02'!F64-'Medição 02'!G64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02'!F65-'Medição 02'!G65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02'!F66-'Medição 02'!G66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02'!F67-'Medição 02'!G67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02'!F68-'Medição 02'!G68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02'!F69-'Medição 02'!G69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02'!F70-'Medição 02'!G70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02'!F71-'Medição 02'!G71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02'!F72-'Medição 02'!G72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02'!F73-'Medição 02'!G73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02'!F74-'Medição 02'!G74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02'!F75-'Medição 02'!G75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02'!F76-'Medição 02'!G76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02'!F77-'Medição 02'!G77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02'!F78-'Medição 02'!G78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02'!F79-'Medição 02'!G79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02'!F80-'Medição 02'!G80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02'!F81-'Medição 02'!G81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02'!F82-'Medição 02'!G82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02'!F83-'Medição 02'!G83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02'!F84-'Medição 02'!G84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02'!F85-'Medição 02'!G85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02'!F86-'Medição 02'!G86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02'!F87-'Medição 02'!G87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02'!F88-'Medição 02'!G88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02'!F89-'Medição 02'!G89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02'!F90-'Medição 02'!G90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02'!F91-'Medição 02'!G91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02'!F92-'Medição 02'!G92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02'!F93-'Medição 02'!G93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02'!F94-'Medição 02'!G94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02'!F95-'Medição 02'!G95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02'!F96-'Medição 02'!G96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02'!F97-'Medição 02'!G97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02'!F98-'Medição 02'!G98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02'!F99-'Medição 02'!G99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02'!F100-'Medição 02'!G100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02'!F101-'Medição 02'!G101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02'!F102-'Medição 02'!G102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02'!F103-'Medição 02'!G103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02'!F104-'Medição 02'!G104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02'!F105-'Medição 02'!G105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02'!F106-'Medição 02'!G106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02'!F107-'Medição 02'!G107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02'!F108-'Medição 02'!G108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02'!F109-'Medição 02'!G109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02'!F110-'Medição 02'!G110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02'!F111-'Medição 02'!G111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02'!F112-'Medição 02'!G112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02'!F113-'Medição 02'!G113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02'!F114-'Medição 02'!G114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02'!F115-'Medição 02'!G115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02'!F116-'Medição 02'!G116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02'!F117-'Medição 02'!G117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02'!F118-'Medição 02'!G118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02'!F119-'Medição 02'!G119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02'!F120-'Medição 02'!G120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02'!F121-'Medição 02'!G121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02'!F122-'Medição 02'!G122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02'!F123-'Medição 02'!G123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02'!F124-'Medição 02'!G124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02'!F125-'Medição 02'!G125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02'!F126-'Medição 02'!G126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02'!F127-'Medição 02'!G127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02'!F128-'Medição 02'!G128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02'!F129-'Medição 02'!G129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02'!F130-'Medição 02'!G130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02'!F131-'Medição 02'!G131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02'!F132-'Medição 02'!G132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02'!F133-'Medição 02'!G133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02'!F134-'Medição 02'!G134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02'!F135-'Medição 02'!G135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02'!F136-'Medição 02'!G136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02'!F137-'Medição 02'!G137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02'!F138-'Medição 02'!G138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02'!F139-'Medição 02'!G139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02'!F140-'Medição 02'!G140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02'!F141-'Medição 02'!G141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02'!F142-'Medição 02'!G142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02'!F143-'Medição 02'!G143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02'!F144-'Medição 02'!G144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02'!F145-'Medição 02'!G145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02'!F146-'Medição 02'!G146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02'!F147-'Medição 02'!G147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02'!F148-'Medição 02'!G148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02'!F149-'Medição 02'!G149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02'!F150-'Medição 02'!G150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02'!F151-'Medição 02'!G151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29" priority="1" operator="between">
      <formula>0</formula>
      <formula>0.5</formula>
    </cfRule>
    <cfRule type="cellIs" dxfId="28" priority="2" operator="between">
      <formula>0.51</formula>
      <formula>0.99</formula>
    </cfRule>
    <cfRule type="cellIs" dxfId="27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03'!F6-'Medição 03'!G6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02'!F7-'Medição 02'!G7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02'!F8-'Medição 02'!G8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02'!F9-'Medição 02'!G9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02'!F10-'Medição 02'!G10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02'!F11-'Medição 02'!G11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02'!F12-'Medição 02'!G12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02'!F13-'Medição 02'!G13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02'!F14-'Medição 02'!G14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02'!F15-'Medição 02'!G15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02'!F16-'Medição 02'!G16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02'!F17-'Medição 02'!G17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02'!F18-'Medição 02'!G18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02'!F19-'Medição 02'!G19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02'!F20-'Medição 02'!G20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02'!F21-'Medição 02'!G21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02'!F22-'Medição 02'!G22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02'!F23-'Medição 02'!G23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02'!F24-'Medição 02'!G24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02'!F25-'Medição 02'!G25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02'!F26-'Medição 02'!G26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02'!F27-'Medição 02'!G27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02'!F28-'Medição 02'!G28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02'!F29-'Medição 02'!G29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02'!F30-'Medição 02'!G30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02'!F31-'Medição 02'!G31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02'!F32-'Medição 02'!G32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02'!F33-'Medição 02'!G33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02'!F34-'Medição 02'!G34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02'!F35-'Medição 02'!G35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02'!F36-'Medição 02'!G36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02'!F37-'Medição 02'!G37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02'!F38-'Medição 02'!G38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02'!F39-'Medição 02'!G39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02'!F40-'Medição 02'!G40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02'!F41-'Medição 02'!G41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02'!F42-'Medição 02'!G42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02'!F43-'Medição 02'!G43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02'!F44-'Medição 02'!G44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02'!F45-'Medição 02'!G45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02'!F46-'Medição 02'!G46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02'!F47-'Medição 02'!G47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02'!F48-'Medição 02'!G48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02'!F49-'Medição 02'!G49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02'!F50-'Medição 02'!G50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02'!F51-'Medição 02'!G51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02'!F52-'Medição 02'!G52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02'!F53-'Medição 02'!G53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02'!F54-'Medição 02'!G54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02'!F55-'Medição 02'!G55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02'!F56-'Medição 02'!G56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02'!F57-'Medição 02'!G57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02'!F58-'Medição 02'!G58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02'!F59-'Medição 02'!G59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02'!F60-'Medição 02'!G60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02'!F61-'Medição 02'!G61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02'!F62-'Medição 02'!G62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02'!F63-'Medição 02'!G63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02'!F64-'Medição 02'!G64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02'!F65-'Medição 02'!G65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02'!F66-'Medição 02'!G66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02'!F67-'Medição 02'!G67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02'!F68-'Medição 02'!G68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02'!F69-'Medição 02'!G69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02'!F70-'Medição 02'!G70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02'!F71-'Medição 02'!G71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02'!F72-'Medição 02'!G72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02'!F73-'Medição 02'!G73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02'!F74-'Medição 02'!G74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02'!F75-'Medição 02'!G75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02'!F76-'Medição 02'!G76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02'!F77-'Medição 02'!G77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02'!F78-'Medição 02'!G78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02'!F79-'Medição 02'!G79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02'!F80-'Medição 02'!G80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02'!F81-'Medição 02'!G81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02'!F82-'Medição 02'!G82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02'!F83-'Medição 02'!G83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02'!F84-'Medição 02'!G84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02'!F85-'Medição 02'!G85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02'!F86-'Medição 02'!G86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02'!F87-'Medição 02'!G87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02'!F88-'Medição 02'!G88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02'!F89-'Medição 02'!G89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02'!F90-'Medição 02'!G90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02'!F91-'Medição 02'!G91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02'!F92-'Medição 02'!G92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02'!F93-'Medição 02'!G93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02'!F94-'Medição 02'!G94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02'!F95-'Medição 02'!G95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02'!F96-'Medição 02'!G96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02'!F97-'Medição 02'!G97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02'!F98-'Medição 02'!G98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02'!F99-'Medição 02'!G99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02'!F100-'Medição 02'!G100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02'!F101-'Medição 02'!G101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02'!F102-'Medição 02'!G102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02'!F103-'Medição 02'!G103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02'!F104-'Medição 02'!G104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02'!F105-'Medição 02'!G105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02'!F106-'Medição 02'!G106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02'!F107-'Medição 02'!G107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02'!F108-'Medição 02'!G108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02'!F109-'Medição 02'!G109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02'!F110-'Medição 02'!G110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02'!F111-'Medição 02'!G111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02'!F112-'Medição 02'!G112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02'!F113-'Medição 02'!G113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02'!F114-'Medição 02'!G114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02'!F115-'Medição 02'!G115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02'!F116-'Medição 02'!G116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02'!F117-'Medição 02'!G117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02'!F118-'Medição 02'!G118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02'!F119-'Medição 02'!G119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02'!F120-'Medição 02'!G120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02'!F121-'Medição 02'!G121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02'!F122-'Medição 02'!G122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02'!F123-'Medição 02'!G123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02'!F124-'Medição 02'!G124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02'!F125-'Medição 02'!G125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02'!F126-'Medição 02'!G126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02'!F127-'Medição 02'!G127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02'!F128-'Medição 02'!G128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02'!F129-'Medição 02'!G129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02'!F130-'Medição 02'!G130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02'!F131-'Medição 02'!G131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02'!F132-'Medição 02'!G132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02'!F133-'Medição 02'!G133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02'!F134-'Medição 02'!G134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02'!F135-'Medição 02'!G135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02'!F136-'Medição 02'!G136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02'!F137-'Medição 02'!G137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02'!F138-'Medição 02'!G138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02'!F139-'Medição 02'!G139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02'!F140-'Medição 02'!G140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02'!F141-'Medição 02'!G141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02'!F142-'Medição 02'!G142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02'!F143-'Medição 02'!G143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02'!F144-'Medição 02'!G144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02'!F145-'Medição 02'!G145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02'!F146-'Medição 02'!G146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02'!F147-'Medição 02'!G147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02'!F148-'Medição 02'!G148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02'!F149-'Medição 02'!G149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02'!F150-'Medição 02'!G150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02'!F151-'Medição 02'!G151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26" priority="1" operator="between">
      <formula>0</formula>
      <formula>0.5</formula>
    </cfRule>
    <cfRule type="cellIs" dxfId="25" priority="2" operator="between">
      <formula>0.51</formula>
      <formula>0.99</formula>
    </cfRule>
    <cfRule type="cellIs" dxfId="24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04'!F6-'Medição 04'!G6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04'!F7-'Medição 04'!G7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04'!F8-'Medição 04'!G8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04'!F9-'Medição 04'!G9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04'!F10-'Medição 04'!G10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04'!F11-'Medição 04'!G11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04'!F12-'Medição 04'!G12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04'!F13-'Medição 04'!G13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04'!F14-'Medição 04'!G14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04'!F15-'Medição 04'!G15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04'!F16-'Medição 04'!G16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04'!F17-'Medição 04'!G17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04'!F18-'Medição 04'!G18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04'!F19-'Medição 04'!G19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04'!F20-'Medição 04'!G20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04'!F21-'Medição 04'!G21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04'!F22-'Medição 04'!G22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04'!F23-'Medição 04'!G23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04'!F24-'Medição 04'!G24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04'!F25-'Medição 04'!G25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04'!F26-'Medição 04'!G26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04'!F27-'Medição 04'!G27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04'!F28-'Medição 04'!G28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04'!F29-'Medição 04'!G29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04'!F30-'Medição 04'!G30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04'!F31-'Medição 04'!G31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04'!F32-'Medição 04'!G32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04'!F33-'Medição 04'!G33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04'!F34-'Medição 04'!G34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04'!F35-'Medição 04'!G35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04'!F36-'Medição 04'!G36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04'!F37-'Medição 04'!G37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04'!F38-'Medição 04'!G38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04'!F39-'Medição 04'!G39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04'!F40-'Medição 04'!G40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04'!F41-'Medição 04'!G41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04'!F42-'Medição 04'!G42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04'!F43-'Medição 04'!G43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04'!F44-'Medição 04'!G44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04'!F45-'Medição 04'!G45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04'!F46-'Medição 04'!G46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04'!F47-'Medição 04'!G47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04'!F48-'Medição 04'!G48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04'!F49-'Medição 04'!G49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04'!F50-'Medição 04'!G50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04'!F51-'Medição 04'!G51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04'!F52-'Medição 04'!G52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04'!F53-'Medição 04'!G53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04'!F54-'Medição 04'!G54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04'!F55-'Medição 04'!G55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04'!F56-'Medição 04'!G56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04'!F57-'Medição 04'!G57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04'!F58-'Medição 04'!G58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04'!F59-'Medição 04'!G59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04'!F60-'Medição 04'!G60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04'!F61-'Medição 04'!G61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04'!F62-'Medição 04'!G62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04'!F63-'Medição 04'!G63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04'!F64-'Medição 04'!G64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04'!F65-'Medição 04'!G65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04'!F66-'Medição 04'!G66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04'!F67-'Medição 04'!G67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04'!F68-'Medição 04'!G68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04'!F69-'Medição 04'!G69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04'!F70-'Medição 04'!G70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04'!F71-'Medição 04'!G71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04'!F72-'Medição 04'!G72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04'!F73-'Medição 04'!G73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04'!F74-'Medição 04'!G74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04'!F75-'Medição 04'!G75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04'!F76-'Medição 04'!G76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04'!F77-'Medição 04'!G77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04'!F78-'Medição 04'!G78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04'!F79-'Medição 04'!G79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04'!F80-'Medição 04'!G80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04'!F81-'Medição 04'!G81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04'!F82-'Medição 04'!G82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04'!F83-'Medição 04'!G83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04'!F84-'Medição 04'!G84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04'!F85-'Medição 04'!G85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04'!F86-'Medição 04'!G86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04'!F87-'Medição 04'!G87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04'!F88-'Medição 04'!G88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04'!F89-'Medição 04'!G89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04'!F90-'Medição 04'!G90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04'!F91-'Medição 04'!G91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04'!F92-'Medição 04'!G92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04'!F93-'Medição 04'!G93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04'!F94-'Medição 04'!G94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04'!F95-'Medição 04'!G95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04'!F96-'Medição 04'!G96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04'!F97-'Medição 04'!G97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04'!F98-'Medição 04'!G98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04'!F99-'Medição 04'!G99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04'!F100-'Medição 04'!G100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04'!F101-'Medição 04'!G101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04'!F102-'Medição 04'!G102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04'!F103-'Medição 04'!G103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04'!F104-'Medição 04'!G104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04'!F105-'Medição 04'!G105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04'!F106-'Medição 04'!G106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04'!F107-'Medição 04'!G107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04'!F108-'Medição 04'!G108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04'!F109-'Medição 04'!G109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04'!F110-'Medição 04'!G110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04'!F111-'Medição 04'!G111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04'!F112-'Medição 04'!G112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04'!F113-'Medição 04'!G113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04'!F114-'Medição 04'!G114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04'!F115-'Medição 04'!G115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04'!F116-'Medição 04'!G116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04'!F117-'Medição 04'!G117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04'!F118-'Medição 04'!G118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04'!F119-'Medição 04'!G119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04'!F120-'Medição 04'!G120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04'!F121-'Medição 04'!G121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04'!F122-'Medição 04'!G122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04'!F123-'Medição 04'!G123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04'!F124-'Medição 04'!G124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04'!F125-'Medição 04'!G125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04'!F126-'Medição 04'!G126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04'!F127-'Medição 04'!G127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04'!F128-'Medição 04'!G128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04'!F129-'Medição 04'!G129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04'!F130-'Medição 04'!G130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04'!F131-'Medição 04'!G131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04'!F132-'Medição 04'!G132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04'!F133-'Medição 04'!G133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04'!F134-'Medição 04'!G134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04'!F135-'Medição 04'!G135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04'!F136-'Medição 04'!G136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04'!F137-'Medição 04'!G137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04'!F138-'Medição 04'!G138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04'!F139-'Medição 04'!G139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04'!F140-'Medição 04'!G140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04'!F141-'Medição 04'!G141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04'!F142-'Medição 04'!G142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04'!F143-'Medição 04'!G143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04'!F144-'Medição 04'!G144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04'!F145-'Medição 04'!G145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04'!F146-'Medição 04'!G146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04'!F147-'Medição 04'!G147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04'!F148-'Medição 04'!G148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04'!F149-'Medição 04'!G149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04'!F150-'Medição 04'!G150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04'!F151-'Medição 04'!G151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23" priority="1" operator="between">
      <formula>0</formula>
      <formula>0.5</formula>
    </cfRule>
    <cfRule type="cellIs" dxfId="22" priority="2" operator="between">
      <formula>0.51</formula>
      <formula>0.99</formula>
    </cfRule>
    <cfRule type="cellIs" dxfId="21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05'!F6-'Medição 05'!G6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05'!F7-'Medição 05'!G7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05'!F8-'Medição 05'!G8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05'!F9-'Medição 05'!G9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05'!F10-'Medição 05'!G10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05'!F11-'Medição 05'!G11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05'!F12-'Medição 05'!G12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05'!F13-'Medição 05'!G13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05'!F14-'Medição 05'!G14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05'!F15-'Medição 05'!G15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05'!F16-'Medição 05'!G16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05'!F17-'Medição 05'!G17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05'!F18-'Medição 05'!G18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05'!F19-'Medição 05'!G19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05'!F20-'Medição 05'!G20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05'!F21-'Medição 05'!G21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05'!F22-'Medição 05'!G22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05'!F23-'Medição 05'!G23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05'!F24-'Medição 05'!G24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05'!F25-'Medição 05'!G25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05'!F26-'Medição 05'!G26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05'!F27-'Medição 05'!G27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05'!F28-'Medição 05'!G28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05'!F29-'Medição 05'!G29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05'!F30-'Medição 05'!G30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05'!F31-'Medição 05'!G31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05'!F32-'Medição 05'!G32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05'!F33-'Medição 05'!G33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05'!F34-'Medição 05'!G34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05'!F35-'Medição 05'!G35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05'!F36-'Medição 05'!G36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05'!F37-'Medição 05'!G37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05'!F38-'Medição 05'!G38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05'!F39-'Medição 05'!G39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05'!F40-'Medição 05'!G40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05'!F41-'Medição 05'!G41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05'!F42-'Medição 05'!G42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05'!F43-'Medição 05'!G43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05'!F44-'Medição 05'!G44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05'!F45-'Medição 05'!G45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05'!F46-'Medição 05'!G46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05'!F47-'Medição 05'!G47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05'!F48-'Medição 05'!G48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05'!F49-'Medição 05'!G49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05'!F50-'Medição 05'!G50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05'!F51-'Medição 05'!G51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05'!F52-'Medição 05'!G52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05'!F53-'Medição 05'!G53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05'!F54-'Medição 05'!G54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05'!F55-'Medição 05'!G55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05'!F56-'Medição 05'!G56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05'!F57-'Medição 05'!G57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05'!F58-'Medição 05'!G58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05'!F59-'Medição 05'!G59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05'!F60-'Medição 05'!G60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05'!F61-'Medição 05'!G61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05'!F62-'Medição 05'!G62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05'!F63-'Medição 05'!G63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05'!F64-'Medição 05'!G64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05'!F65-'Medição 05'!G65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05'!F66-'Medição 05'!G66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05'!F67-'Medição 05'!G67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05'!F68-'Medição 05'!G68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05'!F69-'Medição 05'!G69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05'!F70-'Medição 05'!G70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05'!F71-'Medição 05'!G71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05'!F72-'Medição 05'!G72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05'!F73-'Medição 05'!G73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05'!F74-'Medição 05'!G74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05'!F75-'Medição 05'!G75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05'!F76-'Medição 05'!G76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05'!F77-'Medição 05'!G77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05'!F78-'Medição 05'!G78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05'!F79-'Medição 05'!G79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05'!F80-'Medição 05'!G80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05'!F81-'Medição 05'!G81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05'!F82-'Medição 05'!G82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05'!F83-'Medição 05'!G83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05'!F84-'Medição 05'!G84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05'!F85-'Medição 05'!G85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05'!F86-'Medição 05'!G86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05'!F87-'Medição 05'!G87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05'!F88-'Medição 05'!G88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05'!F89-'Medição 05'!G89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05'!F90-'Medição 05'!G90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05'!F91-'Medição 05'!G91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05'!F92-'Medição 05'!G92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05'!F93-'Medição 05'!G93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05'!F94-'Medição 05'!G94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05'!F95-'Medição 05'!G95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05'!F96-'Medição 05'!G96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05'!F97-'Medição 05'!G97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05'!F98-'Medição 05'!G98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05'!F99-'Medição 05'!G99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05'!F100-'Medição 05'!G100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05'!F101-'Medição 05'!G101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05'!F102-'Medição 05'!G102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05'!F103-'Medição 05'!G103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05'!F104-'Medição 05'!G104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05'!F105-'Medição 05'!G105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05'!F106-'Medição 05'!G106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05'!F107-'Medição 05'!G107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05'!F108-'Medição 05'!G108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05'!F109-'Medição 05'!G109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05'!F110-'Medição 05'!G110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05'!F111-'Medição 05'!G111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05'!F112-'Medição 05'!G112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05'!F113-'Medição 05'!G113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05'!F114-'Medição 05'!G114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05'!F115-'Medição 05'!G115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05'!F116-'Medição 05'!G116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05'!F117-'Medição 05'!G117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05'!F118-'Medição 05'!G118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05'!F119-'Medição 05'!G119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05'!F120-'Medição 05'!G120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05'!F121-'Medição 05'!G121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05'!F122-'Medição 05'!G122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05'!F123-'Medição 05'!G123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05'!F124-'Medição 05'!G124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05'!F125-'Medição 05'!G125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05'!F126-'Medição 05'!G126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05'!F127-'Medição 05'!G127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05'!F128-'Medição 05'!G128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05'!F129-'Medição 05'!G129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05'!F130-'Medição 05'!G130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05'!F131-'Medição 05'!G131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05'!F132-'Medição 05'!G132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05'!F133-'Medição 05'!G133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05'!F134-'Medição 05'!G134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05'!F135-'Medição 05'!G135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05'!F136-'Medição 05'!G136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05'!F137-'Medição 05'!G137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05'!F138-'Medição 05'!G138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05'!F139-'Medição 05'!G139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05'!F140-'Medição 05'!G140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05'!F141-'Medição 05'!G141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05'!F142-'Medição 05'!G142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05'!F143-'Medição 05'!G143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05'!F144-'Medição 05'!G144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05'!F145-'Medição 05'!G145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05'!F146-'Medição 05'!G146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05'!F147-'Medição 05'!G147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05'!F148-'Medição 05'!G148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05'!F149-'Medição 05'!G149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05'!F150-'Medição 05'!G150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05'!F151-'Medição 05'!G151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20" priority="1" operator="between">
      <formula>0</formula>
      <formula>0.5</formula>
    </cfRule>
    <cfRule type="cellIs" dxfId="19" priority="2" operator="between">
      <formula>0.51</formula>
      <formula>0.99</formula>
    </cfRule>
    <cfRule type="cellIs" dxfId="18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06'!F6-'Medição 06'!G6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06'!F7-'Medição 06'!G7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06'!F8-'Medição 06'!G8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06'!F9-'Medição 06'!G9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06'!F10-'Medição 06'!G10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06'!F11-'Medição 06'!G11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06'!F12-'Medição 06'!G12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06'!F13-'Medição 06'!G13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06'!F14-'Medição 06'!G14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06'!F15-'Medição 06'!G15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06'!F16-'Medição 06'!G16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06'!F17-'Medição 06'!G17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06'!F18-'Medição 06'!G18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06'!F19-'Medição 06'!G19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06'!F20-'Medição 06'!G20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06'!F21-'Medição 06'!G21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06'!F22-'Medição 06'!G22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06'!F23-'Medição 06'!G23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06'!F24-'Medição 06'!G24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06'!F25-'Medição 06'!G25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06'!F26-'Medição 06'!G26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06'!F27-'Medição 06'!G27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06'!F28-'Medição 06'!G28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06'!F29-'Medição 06'!G29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06'!F30-'Medição 06'!G30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06'!F31-'Medição 06'!G31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06'!F32-'Medição 06'!G32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06'!F33-'Medição 06'!G33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06'!F34-'Medição 06'!G34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06'!F35-'Medição 06'!G35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06'!F36-'Medição 06'!G36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06'!F37-'Medição 06'!G37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06'!F38-'Medição 06'!G38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06'!F39-'Medição 06'!G39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06'!F40-'Medição 06'!G40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06'!F41-'Medição 06'!G41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06'!F42-'Medição 06'!G42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06'!F43-'Medição 06'!G43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06'!F44-'Medição 06'!G44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06'!F45-'Medição 06'!G45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06'!F46-'Medição 06'!G46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06'!F47-'Medição 06'!G47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06'!F48-'Medição 06'!G48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06'!F49-'Medição 06'!G49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06'!F50-'Medição 06'!G50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06'!F51-'Medição 06'!G51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06'!F52-'Medição 06'!G52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06'!F53-'Medição 06'!G53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06'!F54-'Medição 06'!G54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06'!F55-'Medição 06'!G55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06'!F56-'Medição 06'!G56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06'!F57-'Medição 06'!G57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06'!F58-'Medição 06'!G58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06'!F59-'Medição 06'!G59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06'!F60-'Medição 06'!G60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06'!F61-'Medição 06'!G61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06'!F62-'Medição 06'!G62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06'!F63-'Medição 06'!G63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06'!F64-'Medição 06'!G64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06'!F65-'Medição 06'!G65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06'!F66-'Medição 06'!G66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06'!F67-'Medição 06'!G67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06'!F68-'Medição 06'!G68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06'!F69-'Medição 06'!G69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06'!F70-'Medição 06'!G70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06'!F71-'Medição 06'!G71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06'!F72-'Medição 06'!G72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06'!F73-'Medição 06'!G73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06'!F74-'Medição 06'!G74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06'!F75-'Medição 06'!G75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06'!F76-'Medição 06'!G76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06'!F77-'Medição 06'!G77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06'!F78-'Medição 06'!G78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06'!F79-'Medição 06'!G79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06'!F80-'Medição 06'!G80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06'!F81-'Medição 06'!G81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06'!F82-'Medição 06'!G82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06'!F83-'Medição 06'!G83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06'!F84-'Medição 06'!G84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06'!F85-'Medição 06'!G85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06'!F86-'Medição 06'!G86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06'!F87-'Medição 06'!G87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06'!F88-'Medição 06'!G88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06'!F89-'Medição 06'!G89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06'!F90-'Medição 06'!G90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06'!F91-'Medição 06'!G91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06'!F92-'Medição 06'!G92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06'!F93-'Medição 06'!G93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06'!F94-'Medição 06'!G94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06'!F95-'Medição 06'!G95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06'!F96-'Medição 06'!G96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06'!F97-'Medição 06'!G97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06'!F98-'Medição 06'!G98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06'!F99-'Medição 06'!G99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06'!F100-'Medição 06'!G100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06'!F101-'Medição 06'!G101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06'!F102-'Medição 06'!G102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06'!F103-'Medição 06'!G103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06'!F104-'Medição 06'!G104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06'!F105-'Medição 06'!G105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06'!F106-'Medição 06'!G106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06'!F107-'Medição 06'!G107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06'!F108-'Medição 06'!G108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06'!F109-'Medição 06'!G109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06'!F110-'Medição 06'!G110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06'!F111-'Medição 06'!G111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06'!F112-'Medição 06'!G112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06'!F113-'Medição 06'!G113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06'!F114-'Medição 06'!G114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06'!F115-'Medição 06'!G115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06'!F116-'Medição 06'!G116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06'!F117-'Medição 06'!G117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06'!F118-'Medição 06'!G118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06'!F119-'Medição 06'!G119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06'!F120-'Medição 06'!G120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06'!F121-'Medição 06'!G121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06'!F122-'Medição 06'!G122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06'!F123-'Medição 06'!G123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06'!F124-'Medição 06'!G124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06'!F125-'Medição 06'!G125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06'!F126-'Medição 06'!G126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06'!F127-'Medição 06'!G127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06'!F128-'Medição 06'!G128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06'!F129-'Medição 06'!G129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06'!F130-'Medição 06'!G130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06'!F131-'Medição 06'!G131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06'!F132-'Medição 06'!G132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06'!F133-'Medição 06'!G133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06'!F134-'Medição 06'!G134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06'!F135-'Medição 06'!G135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06'!F136-'Medição 06'!G136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06'!F137-'Medição 06'!G137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06'!F138-'Medição 06'!G138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06'!F139-'Medição 06'!G139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06'!F140-'Medição 06'!G140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06'!F141-'Medição 06'!G141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06'!F142-'Medição 06'!G142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06'!F143-'Medição 06'!G143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06'!F144-'Medição 06'!G144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06'!F145-'Medição 06'!G145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06'!F146-'Medição 06'!G146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06'!F147-'Medição 06'!G147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06'!F148-'Medição 06'!G148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06'!F149-'Medição 06'!G149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06'!F150-'Medição 06'!G150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06'!F151-'Medição 06'!G151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17" priority="1" operator="between">
      <formula>0</formula>
      <formula>0.5</formula>
    </cfRule>
    <cfRule type="cellIs" dxfId="16" priority="2" operator="between">
      <formula>0.51</formula>
      <formula>0.99</formula>
    </cfRule>
    <cfRule type="cellIs" dxfId="15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07'!F6-'Medição 07'!G6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07'!F7-'Medição 07'!G7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07'!F8-'Medição 07'!G8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07'!F9-'Medição 07'!G9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07'!F10-'Medição 07'!G10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07'!F11-'Medição 07'!G11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07'!F12-'Medição 07'!G12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07'!F13-'Medição 07'!G13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07'!F14-'Medição 07'!G14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07'!F15-'Medição 07'!G15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07'!F16-'Medição 07'!G16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07'!F17-'Medição 07'!G17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07'!F18-'Medição 07'!G18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07'!F19-'Medição 07'!G19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07'!F20-'Medição 07'!G20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07'!F21-'Medição 07'!G21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07'!F22-'Medição 07'!G22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07'!F23-'Medição 07'!G23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07'!F24-'Medição 07'!G24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07'!F25-'Medição 07'!G25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07'!F26-'Medição 07'!G26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07'!F27-'Medição 07'!G27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07'!F28-'Medição 07'!G28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07'!F29-'Medição 07'!G29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07'!F30-'Medição 07'!G30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07'!F31-'Medição 07'!G31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07'!F32-'Medição 07'!G32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07'!F33-'Medição 07'!G33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07'!F34-'Medição 07'!G34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07'!F35-'Medição 07'!G35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07'!F36-'Medição 07'!G36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07'!F37-'Medição 07'!G37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07'!F38-'Medição 07'!G38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07'!F39-'Medição 07'!G39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07'!F40-'Medição 07'!G40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07'!F41-'Medição 07'!G41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07'!F42-'Medição 07'!G42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07'!F43-'Medição 07'!G43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07'!F44-'Medição 07'!G44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07'!F45-'Medição 07'!G45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07'!F46-'Medição 07'!G46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07'!F47-'Medição 07'!G47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07'!F48-'Medição 07'!G48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07'!F49-'Medição 07'!G49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07'!F50-'Medição 07'!G50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07'!F51-'Medição 07'!G51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07'!F52-'Medição 07'!G52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07'!F53-'Medição 07'!G53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07'!F54-'Medição 07'!G54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07'!F55-'Medição 07'!G55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07'!F56-'Medição 07'!G56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07'!F57-'Medição 07'!G57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07'!F58-'Medição 07'!G58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07'!F59-'Medição 07'!G59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07'!F60-'Medição 07'!G60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07'!F61-'Medição 07'!G61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07'!F62-'Medição 07'!G62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07'!F63-'Medição 07'!G63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07'!F64-'Medição 07'!G64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07'!F65-'Medição 07'!G65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07'!F66-'Medição 07'!G66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07'!F67-'Medição 07'!G67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07'!F68-'Medição 07'!G68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07'!F69-'Medição 07'!G69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07'!F70-'Medição 07'!G70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07'!F71-'Medição 07'!G71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07'!F72-'Medição 07'!G72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07'!F73-'Medição 07'!G73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07'!F74-'Medição 07'!G74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07'!F75-'Medição 07'!G75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07'!F76-'Medição 07'!G76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07'!F77-'Medição 07'!G77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07'!F78-'Medição 07'!G78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07'!F79-'Medição 07'!G79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07'!F80-'Medição 07'!G80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07'!F81-'Medição 07'!G81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07'!F82-'Medição 07'!G82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07'!F83-'Medição 07'!G83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07'!F84-'Medição 07'!G84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07'!F85-'Medição 07'!G85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07'!F86-'Medição 07'!G86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07'!F87-'Medição 07'!G87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07'!F88-'Medição 07'!G88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07'!F89-'Medição 07'!G89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07'!F90-'Medição 07'!G90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07'!F91-'Medição 07'!G91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07'!F92-'Medição 07'!G92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07'!F93-'Medição 07'!G93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07'!F94-'Medição 07'!G94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07'!F95-'Medição 07'!G95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07'!F96-'Medição 07'!G96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07'!F97-'Medição 07'!G97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07'!F98-'Medição 07'!G98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07'!F99-'Medição 07'!G99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07'!F100-'Medição 07'!G100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07'!F101-'Medição 07'!G101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07'!F102-'Medição 07'!G102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07'!F103-'Medição 07'!G103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07'!F104-'Medição 07'!G104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07'!F105-'Medição 07'!G105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07'!F106-'Medição 07'!G106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07'!F107-'Medição 07'!G107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07'!F108-'Medição 07'!G108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07'!F109-'Medição 07'!G109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07'!F110-'Medição 07'!G110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07'!F111-'Medição 07'!G111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07'!F112-'Medição 07'!G112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07'!F113-'Medição 07'!G113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07'!F114-'Medição 07'!G114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07'!F115-'Medição 07'!G115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07'!F116-'Medição 07'!G116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07'!F117-'Medição 07'!G117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07'!F118-'Medição 07'!G118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07'!F119-'Medição 07'!G119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07'!F120-'Medição 07'!G120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07'!F121-'Medição 07'!G121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07'!F122-'Medição 07'!G122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07'!F123-'Medição 07'!G123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07'!F124-'Medição 07'!G124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07'!F125-'Medição 07'!G125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07'!F126-'Medição 07'!G126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07'!F127-'Medição 07'!G127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07'!F128-'Medição 07'!G128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07'!F129-'Medição 07'!G129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07'!F130-'Medição 07'!G130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07'!F131-'Medição 07'!G131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07'!F132-'Medição 07'!G132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07'!F133-'Medição 07'!G133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07'!F134-'Medição 07'!G134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07'!F135-'Medição 07'!G135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07'!F136-'Medição 07'!G136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07'!F137-'Medição 07'!G137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07'!F138-'Medição 07'!G138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07'!F139-'Medição 07'!G139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07'!F140-'Medição 07'!G140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07'!F141-'Medição 07'!G141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07'!F142-'Medição 07'!G142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07'!F143-'Medição 07'!G143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07'!F144-'Medição 07'!G144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07'!F145-'Medição 07'!G145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07'!F146-'Medição 07'!G146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07'!F147-'Medição 07'!G147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07'!F148-'Medição 07'!G148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07'!F149-'Medição 07'!G149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07'!F150-'Medição 07'!G150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07'!F151-'Medição 07'!G151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14" priority="1" operator="between">
      <formula>0</formula>
      <formula>0.5</formula>
    </cfRule>
    <cfRule type="cellIs" dxfId="13" priority="2" operator="between">
      <formula>0.51</formula>
      <formula>0.99</formula>
    </cfRule>
    <cfRule type="cellIs" dxfId="12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08'!F6-'Medição 08'!G6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08'!F7-'Medição 08'!G7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08'!F8-'Medição 08'!G8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08'!F9-'Medição 08'!G9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08'!F10-'Medição 08'!G10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08'!F11-'Medição 08'!G11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08'!F12-'Medição 08'!G12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08'!F13-'Medição 08'!G13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08'!F14-'Medição 08'!G14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08'!F15-'Medição 08'!G15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08'!F16-'Medição 08'!G16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08'!F17-'Medição 08'!G17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08'!F18-'Medição 08'!G18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08'!F19-'Medição 08'!G19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08'!F20-'Medição 08'!G20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08'!F21-'Medição 08'!G21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08'!F22-'Medição 08'!G22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08'!F23-'Medição 08'!G23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08'!F24-'Medição 08'!G24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08'!F25-'Medição 08'!G25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08'!F26-'Medição 08'!G26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08'!F27-'Medição 08'!G27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08'!F28-'Medição 08'!G28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08'!F29-'Medição 08'!G29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08'!F30-'Medição 08'!G30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08'!F31-'Medição 08'!G31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08'!F32-'Medição 08'!G32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08'!F33-'Medição 08'!G33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08'!F34-'Medição 08'!G34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08'!F35-'Medição 08'!G35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08'!F36-'Medição 08'!G36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08'!F37-'Medição 08'!G37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08'!F38-'Medição 08'!G38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08'!F39-'Medição 08'!G39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08'!F40-'Medição 08'!G40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08'!F41-'Medição 08'!G41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08'!F42-'Medição 08'!G42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08'!F43-'Medição 08'!G43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08'!F44-'Medição 08'!G44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08'!F45-'Medição 08'!G45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08'!F46-'Medição 08'!G46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08'!F47-'Medição 08'!G47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08'!F48-'Medição 08'!G48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08'!F49-'Medição 08'!G49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08'!F50-'Medição 08'!G50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08'!F51-'Medição 08'!G51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08'!F52-'Medição 08'!G52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08'!F53-'Medição 08'!G53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08'!F54-'Medição 08'!G54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08'!F55-'Medição 08'!G55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08'!F56-'Medição 08'!G56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08'!F57-'Medição 08'!G57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08'!F58-'Medição 08'!G58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08'!F59-'Medição 08'!G59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08'!F60-'Medição 08'!G60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08'!F61-'Medição 08'!G61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08'!F62-'Medição 08'!G62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08'!F63-'Medição 08'!G63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08'!F64-'Medição 08'!G64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08'!F65-'Medição 08'!G65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08'!F66-'Medição 08'!G66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08'!F67-'Medição 08'!G67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08'!F68-'Medição 08'!G68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08'!F69-'Medição 08'!G69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08'!F70-'Medição 08'!G70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08'!F71-'Medição 08'!G71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08'!F72-'Medição 08'!G72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08'!F73-'Medição 08'!G73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08'!F74-'Medição 08'!G74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08'!F75-'Medição 08'!G75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08'!F76-'Medição 08'!G76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08'!F77-'Medição 08'!G77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08'!F78-'Medição 08'!G78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08'!F79-'Medição 08'!G79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08'!F80-'Medição 08'!G80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08'!F81-'Medição 08'!G81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08'!F82-'Medição 08'!G82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08'!F83-'Medição 08'!G83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08'!F84-'Medição 08'!G84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08'!F85-'Medição 08'!G85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08'!F86-'Medição 08'!G86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08'!F87-'Medição 08'!G87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08'!F88-'Medição 08'!G88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08'!F89-'Medição 08'!G89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08'!F90-'Medição 08'!G90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08'!F91-'Medição 08'!G91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08'!F92-'Medição 08'!G92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08'!F93-'Medição 08'!G93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08'!F94-'Medição 08'!G94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08'!F95-'Medição 08'!G95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08'!F96-'Medição 08'!G96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08'!F97-'Medição 08'!G97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08'!F98-'Medição 08'!G98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08'!F99-'Medição 08'!G99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08'!F100-'Medição 08'!G100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08'!F101-'Medição 08'!G101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08'!F102-'Medição 08'!G102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08'!F103-'Medição 08'!G103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08'!F104-'Medição 08'!G104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08'!F105-'Medição 08'!G105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08'!F106-'Medição 08'!G106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08'!F107-'Medição 08'!G107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08'!F108-'Medição 08'!G108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08'!F109-'Medição 08'!G109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08'!F110-'Medição 08'!G110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08'!F111-'Medição 08'!G111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08'!F112-'Medição 08'!G112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08'!F113-'Medição 08'!G113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08'!F114-'Medição 08'!G114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08'!F115-'Medição 08'!G115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08'!F116-'Medição 08'!G116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08'!F117-'Medição 08'!G117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08'!F118-'Medição 08'!G118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08'!F119-'Medição 08'!G119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08'!F120-'Medição 08'!G120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08'!F121-'Medição 08'!G121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08'!F122-'Medição 08'!G122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08'!F123-'Medição 08'!G123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08'!F124-'Medição 08'!G124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08'!F125-'Medição 08'!G125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08'!F126-'Medição 08'!G126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08'!F127-'Medição 08'!G127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08'!F128-'Medição 08'!G128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08'!F129-'Medição 08'!G129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08'!F130-'Medição 08'!G130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08'!F131-'Medição 08'!G131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08'!F132-'Medição 08'!G132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08'!F133-'Medição 08'!G133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08'!F134-'Medição 08'!G134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08'!F135-'Medição 08'!G135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08'!F136-'Medição 08'!G136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08'!F137-'Medição 08'!G137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08'!F138-'Medição 08'!G138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08'!F139-'Medição 08'!G139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08'!F140-'Medição 08'!G140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08'!F141-'Medição 08'!G141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08'!F142-'Medição 08'!G142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08'!F143-'Medição 08'!G143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08'!F144-'Medição 08'!G144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08'!F145-'Medição 08'!G145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08'!F146-'Medição 08'!G146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08'!F147-'Medição 08'!G147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08'!F148-'Medição 08'!G148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08'!F149-'Medição 08'!G149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08'!F150-'Medição 08'!G150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08'!F151-'Medição 08'!G151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11" priority="1" operator="between">
      <formula>0</formula>
      <formula>0.5</formula>
    </cfRule>
    <cfRule type="cellIs" dxfId="10" priority="2" operator="between">
      <formula>0.51</formula>
      <formula>0.99</formula>
    </cfRule>
    <cfRule type="cellIs" dxfId="9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K874"/>
  <sheetViews>
    <sheetView showGridLines="0" zoomScaleNormal="100" workbookViewId="0"/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09'!F6-'Medição 09'!G6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09'!F7-'Medição 09'!G7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09'!F8-'Medição 09'!G8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09'!F9-'Medição 09'!G9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09'!F10-'Medição 09'!G10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09'!F11-'Medição 09'!G11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09'!F12-'Medição 09'!G12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09'!F13-'Medição 09'!G13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09'!F14-'Medição 09'!G14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09'!F15-'Medição 09'!G15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09'!F16-'Medição 09'!G16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09'!F17-'Medição 09'!G17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09'!F18-'Medição 09'!G18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09'!F19-'Medição 09'!G19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09'!F20-'Medição 09'!G20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09'!F21-'Medição 09'!G21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09'!F22-'Medição 09'!G22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09'!F23-'Medição 09'!G23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09'!F24-'Medição 09'!G24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09'!F25-'Medição 09'!G25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09'!F26-'Medição 09'!G26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09'!F27-'Medição 09'!G27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09'!F28-'Medição 09'!G28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09'!F29-'Medição 09'!G29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09'!F30-'Medição 09'!G30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09'!F31-'Medição 09'!G31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09'!F32-'Medição 09'!G32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09'!F33-'Medição 09'!G33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09'!F34-'Medição 09'!G34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09'!F35-'Medição 09'!G35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09'!F36-'Medição 09'!G36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09'!F37-'Medição 09'!G37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09'!F38-'Medição 09'!G38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09'!F39-'Medição 09'!G39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09'!F40-'Medição 09'!G40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09'!F41-'Medição 09'!G41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09'!F42-'Medição 09'!G42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09'!F43-'Medição 09'!G43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09'!F44-'Medição 09'!G44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09'!F45-'Medição 09'!G45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09'!F46-'Medição 09'!G46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09'!F47-'Medição 09'!G47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09'!F48-'Medição 09'!G48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09'!F49-'Medição 09'!G49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09'!F50-'Medição 09'!G50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09'!F51-'Medição 09'!G51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09'!F52-'Medição 09'!G52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09'!F53-'Medição 09'!G53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09'!F54-'Medição 09'!G54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09'!F55-'Medição 09'!G55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09'!F56-'Medição 09'!G56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09'!F57-'Medição 09'!G57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09'!F58-'Medição 09'!G58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09'!F59-'Medição 09'!G59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09'!F60-'Medição 09'!G60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09'!F61-'Medição 09'!G61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09'!F62-'Medição 09'!G62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09'!F63-'Medição 09'!G63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09'!F64-'Medição 09'!G64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09'!F65-'Medição 09'!G65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09'!F66-'Medição 09'!G66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09'!F67-'Medição 09'!G67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09'!F68-'Medição 09'!G68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09'!F69-'Medição 09'!G69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09'!F70-'Medição 09'!G70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09'!F71-'Medição 09'!G71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09'!F72-'Medição 09'!G72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09'!F73-'Medição 09'!G73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09'!F74-'Medição 09'!G74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09'!F75-'Medição 09'!G75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09'!F76-'Medição 09'!G76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09'!F77-'Medição 09'!G77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09'!F78-'Medição 09'!G78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09'!F79-'Medição 09'!G79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09'!F80-'Medição 09'!G80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09'!F81-'Medição 09'!G81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09'!F82-'Medição 09'!G82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09'!F83-'Medição 09'!G83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09'!F84-'Medição 09'!G84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09'!F85-'Medição 09'!G85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09'!F86-'Medição 09'!G86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09'!F87-'Medição 09'!G87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09'!F88-'Medição 09'!G88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09'!F89-'Medição 09'!G89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09'!F90-'Medição 09'!G90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09'!F91-'Medição 09'!G91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09'!F92-'Medição 09'!G92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09'!F93-'Medição 09'!G93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09'!F94-'Medição 09'!G94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09'!F95-'Medição 09'!G95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09'!F96-'Medição 09'!G96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09'!F97-'Medição 09'!G97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09'!F98-'Medição 09'!G98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09'!F99-'Medição 09'!G99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09'!F100-'Medição 09'!G100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09'!F101-'Medição 09'!G101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09'!F102-'Medição 09'!G102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09'!F103-'Medição 09'!G103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09'!F104-'Medição 09'!G104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09'!F105-'Medição 09'!G105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09'!F106-'Medição 09'!G106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09'!F107-'Medição 09'!G107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09'!F108-'Medição 09'!G108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09'!F109-'Medição 09'!G109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09'!F110-'Medição 09'!G110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09'!F111-'Medição 09'!G111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09'!F112-'Medição 09'!G112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09'!F113-'Medição 09'!G113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09'!F114-'Medição 09'!G114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09'!F115-'Medição 09'!G115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09'!F116-'Medição 09'!G116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09'!F117-'Medição 09'!G117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09'!F118-'Medição 09'!G118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09'!F119-'Medição 09'!G119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09'!F120-'Medição 09'!G120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09'!F121-'Medição 09'!G121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09'!F122-'Medição 09'!G122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09'!F123-'Medição 09'!G123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09'!F124-'Medição 09'!G124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09'!F125-'Medição 09'!G125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09'!F126-'Medição 09'!G126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09'!F127-'Medição 09'!G127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09'!F128-'Medição 09'!G128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09'!F129-'Medição 09'!G129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09'!F130-'Medição 09'!G130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09'!F131-'Medição 09'!G131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09'!F132-'Medição 09'!G132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09'!F133-'Medição 09'!G133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09'!F134-'Medição 09'!G134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09'!F135-'Medição 09'!G135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09'!F136-'Medição 09'!G136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09'!F137-'Medição 09'!G137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09'!F138-'Medição 09'!G138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09'!F139-'Medição 09'!G139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09'!F140-'Medição 09'!G140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09'!F141-'Medição 09'!G141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09'!F142-'Medição 09'!G142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09'!F143-'Medição 09'!G143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09'!F144-'Medição 09'!G144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09'!F145-'Medição 09'!G145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09'!F146-'Medição 09'!G146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09'!F147-'Medição 09'!G147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09'!F148-'Medição 09'!G148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09'!F149-'Medição 09'!G149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09'!F150-'Medição 09'!G150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09'!F151-'Medição 09'!G151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8" priority="1" operator="between">
      <formula>0</formula>
      <formula>0.5</formula>
    </cfRule>
    <cfRule type="cellIs" dxfId="7" priority="2" operator="between">
      <formula>0.51</formula>
      <formula>0.99</formula>
    </cfRule>
    <cfRule type="cellIs" dxfId="6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K874"/>
  <sheetViews>
    <sheetView showGridLines="0" zoomScaleNormal="100" workbookViewId="0">
      <selection activeCell="C21" sqref="C21"/>
    </sheetView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10'!F6-'Medição 10'!G6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10'!F7-'Medição 10'!G7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10'!F8-'Medição 10'!G8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10'!F9-'Medição 10'!G9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10'!F10-'Medição 10'!G10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10'!F11-'Medição 10'!G11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10'!F12-'Medição 10'!G12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10'!F13-'Medição 10'!G13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10'!F14-'Medição 10'!G14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10'!F15-'Medição 10'!G15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10'!F16-'Medição 10'!G16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10'!F17-'Medição 10'!G17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10'!F18-'Medição 10'!G18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10'!F19-'Medição 10'!G19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10'!F20-'Medição 10'!G20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10'!F21-'Medição 10'!G21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10'!F22-'Medição 10'!G22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10'!F23-'Medição 10'!G23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10'!F24-'Medição 10'!G24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10'!F25-'Medição 10'!G25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10'!F26-'Medição 10'!G26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10'!F27-'Medição 10'!G27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10'!F28-'Medição 10'!G28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10'!F29-'Medição 10'!G29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10'!F30-'Medição 10'!G30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10'!F31-'Medição 10'!G31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10'!F32-'Medição 10'!G32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10'!F33-'Medição 10'!G33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10'!F34-'Medição 10'!G34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10'!F35-'Medição 10'!G35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10'!F36-'Medição 10'!G36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10'!F37-'Medição 10'!G37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10'!F38-'Medição 10'!G38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10'!F39-'Medição 10'!G39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10'!F40-'Medição 10'!G40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10'!F41-'Medição 10'!G41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10'!F42-'Medição 10'!G42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10'!F43-'Medição 10'!G43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10'!F44-'Medição 10'!G44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10'!F45-'Medição 10'!G45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10'!F46-'Medição 10'!G46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10'!F47-'Medição 10'!G47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10'!F48-'Medição 10'!G48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10'!F49-'Medição 10'!G49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10'!F50-'Medição 10'!G50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10'!F51-'Medição 10'!G51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10'!F52-'Medição 10'!G52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10'!F53-'Medição 10'!G53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10'!F54-'Medição 10'!G54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10'!F55-'Medição 10'!G55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10'!F56-'Medição 10'!G56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10'!F57-'Medição 10'!G57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10'!F58-'Medição 10'!G58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10'!F59-'Medição 10'!G59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10'!F60-'Medição 10'!G60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10'!F61-'Medição 10'!G61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10'!F62-'Medição 10'!G62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10'!F63-'Medição 10'!G63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10'!F64-'Medição 10'!G64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10'!F65-'Medição 10'!G65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10'!F66-'Medição 10'!G66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10'!F67-'Medição 10'!G67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10'!F68-'Medição 10'!G68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10'!F69-'Medição 10'!G69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10'!F70-'Medição 10'!G70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10'!F71-'Medição 10'!G71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10'!F72-'Medição 10'!G72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10'!F73-'Medição 10'!G73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10'!F74-'Medição 10'!G74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10'!F75-'Medição 10'!G75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10'!F76-'Medição 10'!G76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10'!F77-'Medição 10'!G77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10'!F78-'Medição 10'!G78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10'!F79-'Medição 10'!G79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10'!F80-'Medição 10'!G80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10'!F81-'Medição 10'!G81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10'!F82-'Medição 10'!G82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10'!F83-'Medição 10'!G83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10'!F84-'Medição 10'!G84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10'!F85-'Medição 10'!G85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10'!F86-'Medição 10'!G86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10'!F87-'Medição 10'!G87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10'!F88-'Medição 10'!G88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10'!F89-'Medição 10'!G89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10'!F90-'Medição 10'!G90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10'!F91-'Medição 10'!G91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10'!F92-'Medição 10'!G92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10'!F93-'Medição 10'!G93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10'!F94-'Medição 10'!G94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10'!F95-'Medição 10'!G95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10'!F96-'Medição 10'!G96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10'!F97-'Medição 10'!G97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10'!F98-'Medição 10'!G98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10'!F99-'Medição 10'!G99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10'!F100-'Medição 10'!G100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10'!F101-'Medição 10'!G101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10'!F102-'Medição 10'!G102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10'!F103-'Medição 10'!G103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10'!F104-'Medição 10'!G104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10'!F105-'Medição 10'!G105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10'!F106-'Medição 10'!G106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10'!F107-'Medição 10'!G107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10'!F108-'Medição 10'!G108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10'!F109-'Medição 10'!G109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10'!F110-'Medição 10'!G110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10'!F111-'Medição 10'!G111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10'!F112-'Medição 10'!G112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10'!F113-'Medição 10'!G113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10'!F114-'Medição 10'!G114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10'!F115-'Medição 10'!G115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10'!F116-'Medição 10'!G116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10'!F117-'Medição 10'!G117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10'!F118-'Medição 10'!G118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10'!F119-'Medição 10'!G119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10'!F120-'Medição 10'!G120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10'!F121-'Medição 10'!G121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10'!F122-'Medição 10'!G122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10'!F123-'Medição 10'!G123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10'!F124-'Medição 10'!G124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10'!F125-'Medição 10'!G125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10'!F126-'Medição 10'!G126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10'!F127-'Medição 10'!G127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10'!F128-'Medição 10'!G128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10'!F129-'Medição 10'!G129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10'!F130-'Medição 10'!G130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10'!F131-'Medição 10'!G131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10'!F132-'Medição 10'!G132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10'!F133-'Medição 10'!G133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10'!F134-'Medição 10'!G134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10'!F135-'Medição 10'!G135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10'!F136-'Medição 10'!G136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10'!F137-'Medição 10'!G137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10'!F138-'Medição 10'!G138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10'!F139-'Medição 10'!G139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10'!F140-'Medição 10'!G140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10'!F141-'Medição 10'!G141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10'!F142-'Medição 10'!G142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10'!F143-'Medição 10'!G143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10'!F144-'Medição 10'!G144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10'!F145-'Medição 10'!G145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10'!F146-'Medição 10'!G146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10'!F147-'Medição 10'!G147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10'!F148-'Medição 10'!G148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10'!F149-'Medição 10'!G149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10'!F150-'Medição 10'!G150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10'!F151-'Medição 10'!G151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5" priority="1" operator="between">
      <formula>0</formula>
      <formula>0.5</formula>
    </cfRule>
    <cfRule type="cellIs" dxfId="4" priority="2" operator="between">
      <formula>0.51</formula>
      <formula>0.99</formula>
    </cfRule>
    <cfRule type="cellIs" dxfId="3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K874"/>
  <sheetViews>
    <sheetView showGridLines="0" zoomScaleNormal="100" workbookViewId="0">
      <selection activeCell="C21" sqref="C21"/>
    </sheetView>
  </sheetViews>
  <sheetFormatPr defaultRowHeight="13.2" x14ac:dyDescent="0.25"/>
  <cols>
    <col min="1" max="1" width="31.5546875" style="62" customWidth="1"/>
    <col min="2" max="2" width="14.44140625" style="1" customWidth="1"/>
    <col min="3" max="3" width="86.5546875" style="1" customWidth="1"/>
    <col min="4" max="4" width="27.33203125" style="1" bestFit="1" customWidth="1"/>
    <col min="5" max="5" width="19.6640625" style="1" customWidth="1"/>
    <col min="6" max="1025" width="14.44140625" style="1" customWidth="1"/>
  </cols>
  <sheetData>
    <row r="1" spans="1:27" s="11" customFormat="1" ht="49.2" customHeight="1" x14ac:dyDescent="0.25">
      <c r="A1" s="72"/>
      <c r="B1" s="8"/>
      <c r="C1" s="8"/>
      <c r="D1" s="8"/>
      <c r="E1" s="9" t="s">
        <v>23</v>
      </c>
      <c r="F1" s="9" t="str">
        <f>'Cadastro Institucional'!D$6</f>
        <v>Condominio Palatium</v>
      </c>
      <c r="G1" s="10">
        <f>'Cadastro Institucional'!D$7</f>
        <v>0</v>
      </c>
      <c r="H1" s="97"/>
      <c r="I1" s="8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73" t="s">
        <v>12</v>
      </c>
      <c r="B2" s="12" t="s">
        <v>10</v>
      </c>
      <c r="C2" s="12" t="s">
        <v>14</v>
      </c>
      <c r="D2" s="12" t="s">
        <v>15</v>
      </c>
      <c r="E2" s="12" t="s">
        <v>17</v>
      </c>
      <c r="F2" s="12" t="s">
        <v>19</v>
      </c>
      <c r="G2" s="12" t="s">
        <v>21</v>
      </c>
      <c r="H2" s="51" t="s">
        <v>1671</v>
      </c>
      <c r="I2" s="51" t="s">
        <v>1672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0.399999999999999" customHeight="1" x14ac:dyDescent="0.25">
      <c r="A3" s="15" t="str">
        <f>'Cadastro Institucional'!D$10</f>
        <v>23.471.824/0001-45</v>
      </c>
      <c r="B3" s="16" t="str">
        <f>'Cadastro Institucional'!D$9</f>
        <v>F A Alves Vasoncelos Ltda.</v>
      </c>
      <c r="C3" s="16">
        <f>'Cadastro Institucional'!D$11</f>
        <v>0</v>
      </c>
      <c r="D3" s="17" t="str">
        <f>'Cadastro Institucional'!D$12</f>
        <v>Francisco de Assis Alves Vasocnelos</v>
      </c>
      <c r="E3" s="16" t="str">
        <f>'Cadastro Institucional'!D$13</f>
        <v>Enegenheiro Responsável</v>
      </c>
      <c r="F3" s="16" t="str">
        <f>'Cadastro Institucional'!D$14</f>
        <v>(88) 9 8802-1038</v>
      </c>
      <c r="G3" s="18" t="str">
        <f>'Cadastro Institucional'!D$15</f>
        <v>spateeng@gmail.com</v>
      </c>
      <c r="H3" s="52"/>
      <c r="I3" s="5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78"/>
      <c r="B4" s="37"/>
      <c r="C4" s="37"/>
      <c r="D4" s="37"/>
      <c r="E4" s="37"/>
      <c r="F4" s="37"/>
      <c r="G4" s="37"/>
      <c r="H4" s="37"/>
      <c r="I4" s="37"/>
      <c r="J4" s="14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26.4" customHeight="1" x14ac:dyDescent="0.25">
      <c r="A5" s="38" t="s">
        <v>24</v>
      </c>
      <c r="B5" s="38" t="s">
        <v>110</v>
      </c>
      <c r="C5" s="38" t="s">
        <v>25</v>
      </c>
      <c r="D5" s="38" t="s">
        <v>1664</v>
      </c>
      <c r="E5" s="38" t="s">
        <v>1665</v>
      </c>
      <c r="F5" s="38" t="s">
        <v>1666</v>
      </c>
      <c r="G5" s="38" t="s">
        <v>1667</v>
      </c>
      <c r="H5" s="38" t="s">
        <v>1668</v>
      </c>
      <c r="I5" s="38" t="s">
        <v>1669</v>
      </c>
      <c r="J5" s="39"/>
      <c r="K5" s="91" t="s">
        <v>4</v>
      </c>
      <c r="L5" s="92"/>
      <c r="M5" s="93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26.4" customHeight="1" x14ac:dyDescent="0.25">
      <c r="A6" s="77" t="str">
        <f>'Itens de Contrato'!A6</f>
        <v>Instalações Elétricas - Tubulações Laje aparente</v>
      </c>
      <c r="B6" s="14" t="str">
        <f>'Itens de Contrato'!B6</f>
        <v>1.1.1</v>
      </c>
      <c r="C6" s="70" t="str">
        <f>VLOOKUP(B6,'Itens de Contrato'!B$5:J$151,2,0)</f>
        <v>ELETRODUTO PVC RÍGIDO ROSCÁVEL, CLASSE B, NBR-15465,  Ф 3/4" x 3,0m, FAB.TIGRE, AMANCO</v>
      </c>
      <c r="D6" s="30">
        <f>'Itens de Contrato'!E6</f>
        <v>1907</v>
      </c>
      <c r="E6" s="32">
        <f>D6*('Itens de Contrato'!F6+'Itens de Contrato'!G6)</f>
        <v>71248.808082365504</v>
      </c>
      <c r="F6" s="53">
        <f>'Medição 11'!F6-'Medição 11'!G6</f>
        <v>1907</v>
      </c>
      <c r="G6" s="30"/>
      <c r="H6" s="54">
        <f t="shared" ref="H6:H37" si="0">G6/D6</f>
        <v>0</v>
      </c>
      <c r="I6" s="42">
        <f>G6*('Itens de Contrato'!F6+'Itens de Contrato'!G6)</f>
        <v>0</v>
      </c>
      <c r="J6" s="22"/>
      <c r="K6" s="94"/>
      <c r="L6" s="95"/>
      <c r="M6" s="9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26.4" customHeight="1" x14ac:dyDescent="0.25">
      <c r="A7" s="40" t="str">
        <f>'Itens de Contrato'!A7</f>
        <v>Instalações Elétricas - Tubulações Laje aparente</v>
      </c>
      <c r="B7" s="22" t="str">
        <f>'Itens de Contrato'!B7</f>
        <v>1.1.2</v>
      </c>
      <c r="C7" s="70" t="str">
        <f>VLOOKUP(B7,'Itens de Contrato'!B$5:J$151,2,0)</f>
        <v>ELETRODUTO PVC RÍGIDO ROSCÁVEL, CLASSE B, NBR-15465,  Ф 1" x 3,0m, FAB.TIGRE, AMANCO</v>
      </c>
      <c r="D7" s="30">
        <f>'Itens de Contrato'!E7</f>
        <v>31</v>
      </c>
      <c r="E7" s="32">
        <f>D7*('Itens de Contrato'!F7+'Itens de Contrato'!G7)</f>
        <v>1846.0380430203204</v>
      </c>
      <c r="F7" s="55">
        <f>'Medição 11'!F7-'Medição 11'!G7</f>
        <v>31</v>
      </c>
      <c r="G7" s="34"/>
      <c r="H7" s="50">
        <f t="shared" si="0"/>
        <v>0</v>
      </c>
      <c r="I7" s="45">
        <f>G7*('Itens de Contrato'!F7+'Itens de Contrato'!G7)</f>
        <v>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26.4" customHeight="1" x14ac:dyDescent="0.25">
      <c r="A8" s="40" t="str">
        <f>'Itens de Contrato'!A8</f>
        <v>Instalações Elétricas - Tubulações Laje aparente</v>
      </c>
      <c r="B8" s="22" t="str">
        <f>'Itens de Contrato'!B8</f>
        <v>1.1.3</v>
      </c>
      <c r="C8" s="70" t="str">
        <f>VLOOKUP(B8,'Itens de Contrato'!B$5:J$151,2,0)</f>
        <v>CURVA 90o P/ELETRODUTO PVC RÍGIDO, ROSCA Ф 3/4", FAB.TIGRE, AMANCO</v>
      </c>
      <c r="D8" s="30">
        <f>'Itens de Contrato'!E8</f>
        <v>1653</v>
      </c>
      <c r="E8" s="32">
        <f>D8*('Itens de Contrato'!F8+'Itens de Contrato'!G8)</f>
        <v>13996.227247379162</v>
      </c>
      <c r="F8" s="55">
        <f>'Medição 11'!F8-'Medição 11'!G8</f>
        <v>1653</v>
      </c>
      <c r="G8" s="34"/>
      <c r="H8" s="50">
        <f t="shared" si="0"/>
        <v>0</v>
      </c>
      <c r="I8" s="45">
        <f>G8*('Itens de Contrato'!F8+'Itens de Contrato'!G8)</f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26.4" customHeight="1" x14ac:dyDescent="0.25">
      <c r="A9" s="40" t="str">
        <f>'Itens de Contrato'!A9</f>
        <v>Instalações Elétricas - Tubulações Laje aparente</v>
      </c>
      <c r="B9" s="22" t="str">
        <f>'Itens de Contrato'!B9</f>
        <v>1.1.4</v>
      </c>
      <c r="C9" s="70" t="str">
        <f>VLOOKUP(B9,'Itens de Contrato'!B$5:J$151,2,0)</f>
        <v>CURVA 90o P/ELETRODUTO PVC RÍGIDO, ROSCA Ф 1", FAB.TIGRE, AMANCO</v>
      </c>
      <c r="D9" s="30">
        <f>'Itens de Contrato'!E9</f>
        <v>3</v>
      </c>
      <c r="E9" s="32">
        <f>D9*('Itens de Contrato'!F9+'Itens de Contrato'!G9)</f>
        <v>36.216001933884378</v>
      </c>
      <c r="F9" s="55">
        <f>'Medição 11'!F9-'Medição 11'!G9</f>
        <v>3</v>
      </c>
      <c r="G9" s="34"/>
      <c r="H9" s="50">
        <f t="shared" si="0"/>
        <v>0</v>
      </c>
      <c r="I9" s="45">
        <f>G9*('Itens de Contrato'!F9+'Itens de Contrato'!G9)</f>
        <v>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26.4" customHeight="1" x14ac:dyDescent="0.25">
      <c r="A10" s="40" t="str">
        <f>'Itens de Contrato'!A10</f>
        <v>Instalações Elétricas - Tubulações Laje aparente</v>
      </c>
      <c r="B10" s="22" t="str">
        <f>'Itens de Contrato'!B10</f>
        <v>1.1.5</v>
      </c>
      <c r="C10" s="70" t="str">
        <f>VLOOKUP(B10,'Itens de Contrato'!B$5:J$151,2,0)</f>
        <v>LUVA P/ELETRODUTO PVC RÍGIDO, ROSCA Ф 3/4", FAB.TIGRE, AMANCO</v>
      </c>
      <c r="D10" s="30">
        <f>'Itens de Contrato'!E10</f>
        <v>3560</v>
      </c>
      <c r="E10" s="32">
        <f>D10*('Itens de Contrato'!F10+'Itens de Contrato'!G10)</f>
        <v>16016.638633044113</v>
      </c>
      <c r="F10" s="55">
        <f>'Medição 11'!F10-'Medição 11'!G10</f>
        <v>3560</v>
      </c>
      <c r="G10" s="34"/>
      <c r="H10" s="50">
        <f t="shared" si="0"/>
        <v>0</v>
      </c>
      <c r="I10" s="45">
        <f>G10*('Itens de Contrato'!F10+'Itens de Contrato'!G10)</f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26.4" customHeight="1" x14ac:dyDescent="0.25">
      <c r="A11" s="40" t="str">
        <f>'Itens de Contrato'!A11</f>
        <v>Instalações Elétricas - Tubulações Laje aparente</v>
      </c>
      <c r="B11" s="22" t="str">
        <f>'Itens de Contrato'!B11</f>
        <v>1.1.6</v>
      </c>
      <c r="C11" s="70" t="str">
        <f>VLOOKUP(B11,'Itens de Contrato'!B$5:J$151,2,0)</f>
        <v>LUVA P/ELETRODUTO PVC RÍGIDO, ROSCA Ф 1", FAB.TIGRE, AMANCO</v>
      </c>
      <c r="D11" s="30">
        <f>'Itens de Contrato'!E11</f>
        <v>34</v>
      </c>
      <c r="E11" s="32">
        <f>D11*('Itens de Contrato'!F11+'Itens de Contrato'!G11)</f>
        <v>246.07879091804455</v>
      </c>
      <c r="F11" s="55">
        <f>'Medição 11'!F11-'Medição 11'!G11</f>
        <v>34</v>
      </c>
      <c r="G11" s="34"/>
      <c r="H11" s="50">
        <f t="shared" si="0"/>
        <v>0</v>
      </c>
      <c r="I11" s="45">
        <f>G11*('Itens de Contrato'!F11+'Itens de Contrato'!G11)</f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26.4" customHeight="1" x14ac:dyDescent="0.25">
      <c r="A12" s="40" t="str">
        <f>'Itens de Contrato'!A12</f>
        <v>Instalações Elétricas - Tubulações Laje aparente</v>
      </c>
      <c r="B12" s="22" t="str">
        <f>'Itens de Contrato'!B12</f>
        <v>1.1.7</v>
      </c>
      <c r="C12" s="70" t="str">
        <f>VLOOKUP(B12,'Itens de Contrato'!B$5:J$151,2,0)</f>
        <v>BUCHA E ARRUELA EM LIGA DE ALUMINIO SILÍCIO Ф 3/4", FAB. WETZEL, TRAMONTINA</v>
      </c>
      <c r="D12" s="30">
        <f>'Itens de Contrato'!E12</f>
        <v>2914</v>
      </c>
      <c r="E12" s="32">
        <f>D12*('Itens de Contrato'!F12+'Itens de Contrato'!G12)</f>
        <v>17751.765170141913</v>
      </c>
      <c r="F12" s="55">
        <f>'Medição 11'!F12-'Medição 11'!G12</f>
        <v>2914</v>
      </c>
      <c r="G12" s="34"/>
      <c r="H12" s="50">
        <f t="shared" si="0"/>
        <v>0</v>
      </c>
      <c r="I12" s="45">
        <f>G12*('Itens de Contrato'!F12+'Itens de Contrato'!G12)</f>
        <v>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26.4" customHeight="1" x14ac:dyDescent="0.25">
      <c r="A13" s="40" t="str">
        <f>'Itens de Contrato'!A13</f>
        <v>Instalações Elétricas - Tubulações Laje aparente</v>
      </c>
      <c r="B13" s="22" t="str">
        <f>'Itens de Contrato'!B13</f>
        <v>1.1.8</v>
      </c>
      <c r="C13" s="70" t="str">
        <f>VLOOKUP(B13,'Itens de Contrato'!B$5:J$151,2,0)</f>
        <v>ARAME GALVANIZADO BITOLA 16BWG - GERDAU</v>
      </c>
      <c r="D13" s="30">
        <f>'Itens de Contrato'!E13</f>
        <v>55</v>
      </c>
      <c r="E13" s="32">
        <f>D13*('Itens de Contrato'!F13+'Itens de Contrato'!G13)</f>
        <v>3980.6863236742511</v>
      </c>
      <c r="F13" s="55">
        <f>'Medição 11'!F13-'Medição 11'!G13</f>
        <v>55</v>
      </c>
      <c r="G13" s="34"/>
      <c r="H13" s="50">
        <f t="shared" si="0"/>
        <v>0</v>
      </c>
      <c r="I13" s="45">
        <f>G13*('Itens de Contrato'!F13+'Itens de Contrato'!G13)</f>
        <v>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26.4" customHeight="1" x14ac:dyDescent="0.25">
      <c r="A14" s="40" t="str">
        <f>'Itens de Contrato'!A14</f>
        <v>Instalações Elétricas - Tubulações Laje aparente</v>
      </c>
      <c r="B14" s="22" t="str">
        <f>'Itens de Contrato'!B14</f>
        <v>1.1.9</v>
      </c>
      <c r="C14" s="70" t="str">
        <f>VLOOKUP(B14,'Itens de Contrato'!B$5:J$151,2,0)</f>
        <v>PARAFUSO FENDA, ROSCA SOBERBA C/BUCHA DE NYLON Ref. S8 x 40mm, FAB. MAXTIL,CARMEHIL</v>
      </c>
      <c r="D14" s="30">
        <f>'Itens de Contrato'!E14</f>
        <v>3829</v>
      </c>
      <c r="E14" s="32">
        <f>D14*('Itens de Contrato'!F14+'Itens de Contrato'!G14)</f>
        <v>9308.9376637510504</v>
      </c>
      <c r="F14" s="55">
        <f>'Medição 11'!F14-'Medição 11'!G14</f>
        <v>3829</v>
      </c>
      <c r="G14" s="34"/>
      <c r="H14" s="50">
        <f t="shared" si="0"/>
        <v>0</v>
      </c>
      <c r="I14" s="45">
        <f>G14*('Itens de Contrato'!F14+'Itens de Contrato'!G14)</f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26.4" customHeight="1" x14ac:dyDescent="0.25">
      <c r="A15" s="40" t="str">
        <f>'Itens de Contrato'!A15</f>
        <v>Instalações Elétricas - Tubulações Laje aparente</v>
      </c>
      <c r="B15" s="22" t="str">
        <f>'Itens de Contrato'!B15</f>
        <v>1.1.10</v>
      </c>
      <c r="C15" s="70" t="str">
        <f>VLOOKUP(B15,'Itens de Contrato'!B$5:J$151,2,0)</f>
        <v>ABRAÇADEIRA AÇO GALVANIZADO, TIPO "D" C/CUNHA Ф 3/4", Ref. MAX.AA.TDC, FAB. MAXTIL,CARMEHIL</v>
      </c>
      <c r="D15" s="30">
        <f>'Itens de Contrato'!E15</f>
        <v>2922</v>
      </c>
      <c r="E15" s="32">
        <f>D15*('Itens de Contrato'!F15+'Itens de Contrato'!G15)</f>
        <v>6777.2546952293515</v>
      </c>
      <c r="F15" s="55">
        <f>'Medição 11'!F15-'Medição 11'!G15</f>
        <v>2922</v>
      </c>
      <c r="G15" s="34"/>
      <c r="H15" s="50">
        <f t="shared" si="0"/>
        <v>0</v>
      </c>
      <c r="I15" s="45">
        <f>G15*('Itens de Contrato'!F15+'Itens de Contrato'!G15)</f>
        <v>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26.4" customHeight="1" x14ac:dyDescent="0.25">
      <c r="A16" s="40" t="str">
        <f>'Itens de Contrato'!A16</f>
        <v>Instalações Elétricas - Tubulações Laje aparente</v>
      </c>
      <c r="B16" s="22" t="str">
        <f>'Itens de Contrato'!B16</f>
        <v>1.1.11</v>
      </c>
      <c r="C16" s="70" t="str">
        <f>VLOOKUP(B16,'Itens de Contrato'!B$5:J$151,2,0)</f>
        <v xml:space="preserve">CONDULETE MÚLTIPLO EM LIGA DE ALUMÍNIO, PARAF. AÇO ZINCADO, TAMPA E JUNTA DE VEDAÇÃO, ROSCA Ф 3/4", FAB. WETZEL     </v>
      </c>
      <c r="D16" s="30">
        <f>'Itens de Contrato'!E16</f>
        <v>68</v>
      </c>
      <c r="E16" s="32">
        <f>D16*('Itens de Contrato'!F16+'Itens de Contrato'!G16)</f>
        <v>2650.8101415495921</v>
      </c>
      <c r="F16" s="55">
        <f>'Medição 11'!F16-'Medição 11'!G16</f>
        <v>68</v>
      </c>
      <c r="G16" s="34"/>
      <c r="H16" s="50">
        <f t="shared" si="0"/>
        <v>0</v>
      </c>
      <c r="I16" s="45">
        <f>G16*('Itens de Contrato'!F16+'Itens de Contrato'!G16)</f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26.4" customHeight="1" x14ac:dyDescent="0.25">
      <c r="A17" s="40" t="str">
        <f>'Itens de Contrato'!A17</f>
        <v>Instalações Elétricas - Tubulações Laje aparente</v>
      </c>
      <c r="B17" s="22" t="str">
        <f>'Itens de Contrato'!B17</f>
        <v>1.1.12</v>
      </c>
      <c r="C17" s="70" t="str">
        <f>VLOOKUP(B17,'Itens de Contrato'!B$5:J$151,2,0)</f>
        <v xml:space="preserve">CONECTOR EM ALUM.SILICIO P/CONDULETE MÚLTIPLO, PARAF. AÇO ZINCADO, ROSCA EXTERNA Ф 3/4", FAB. WETZEL     </v>
      </c>
      <c r="D17" s="30">
        <f>'Itens de Contrato'!E17</f>
        <v>204</v>
      </c>
      <c r="E17" s="32">
        <f>D17*('Itens de Contrato'!F17+'Itens de Contrato'!G17)</f>
        <v>666.97803561570379</v>
      </c>
      <c r="F17" s="55">
        <f>'Medição 11'!F17-'Medição 11'!G17</f>
        <v>204</v>
      </c>
      <c r="G17" s="34"/>
      <c r="H17" s="50">
        <f t="shared" si="0"/>
        <v>0</v>
      </c>
      <c r="I17" s="45">
        <f>G17*('Itens de Contrato'!F17+'Itens de Contrato'!G17)</f>
        <v>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26.4" customHeight="1" x14ac:dyDescent="0.25">
      <c r="A18" s="40" t="str">
        <f>'Itens de Contrato'!A18</f>
        <v>Instalações Elétricas - Tubulações Laje aparente</v>
      </c>
      <c r="B18" s="22" t="str">
        <f>'Itens de Contrato'!B18</f>
        <v>1.1.13</v>
      </c>
      <c r="C18" s="70" t="str">
        <f>VLOOKUP(B18,'Itens de Contrato'!B$5:J$151,2,0)</f>
        <v>CAIXA DE PVC QUADRADA 4"x4" (AMARELA), FAB.TIGRE, AMANCO</v>
      </c>
      <c r="D18" s="30">
        <f>'Itens de Contrato'!E18</f>
        <v>6</v>
      </c>
      <c r="E18" s="32">
        <f>D18*('Itens de Contrato'!F18+'Itens de Contrato'!G18)</f>
        <v>55.330002954545563</v>
      </c>
      <c r="F18" s="55">
        <f>'Medição 11'!F18-'Medição 11'!G18</f>
        <v>6</v>
      </c>
      <c r="G18" s="34"/>
      <c r="H18" s="50">
        <f t="shared" si="0"/>
        <v>0</v>
      </c>
      <c r="I18" s="45">
        <f>G18*('Itens de Contrato'!F18+'Itens de Contrato'!G18)</f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26.4" customHeight="1" x14ac:dyDescent="0.25">
      <c r="A19" s="40" t="str">
        <f>'Itens de Contrato'!A19</f>
        <v>Instalações Elétricas - Tubulações Laje aparente</v>
      </c>
      <c r="B19" s="22" t="str">
        <f>'Itens de Contrato'!B19</f>
        <v>1.1.14</v>
      </c>
      <c r="C19" s="70" t="str">
        <f>VLOOKUP(B19,'Itens de Contrato'!B$5:J$151,2,0)</f>
        <v>CAIXA DE PVC OCTOGONAL 4"x4" F.FIXO (AMARELA), FAB.TIGRE, AMANCO</v>
      </c>
      <c r="D19" s="30">
        <f>'Itens de Contrato'!E19</f>
        <v>907</v>
      </c>
      <c r="E19" s="32">
        <f>D19*('Itens de Contrato'!F19+'Itens de Contrato'!G19)</f>
        <v>11076.032647000367</v>
      </c>
      <c r="F19" s="55">
        <f>'Medição 11'!F19-'Medição 11'!G19</f>
        <v>907</v>
      </c>
      <c r="G19" s="34"/>
      <c r="H19" s="50">
        <f t="shared" si="0"/>
        <v>0</v>
      </c>
      <c r="I19" s="45">
        <f>G19*('Itens de Contrato'!F19+'Itens de Contrato'!G19)</f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26.4" customHeight="1" x14ac:dyDescent="0.25">
      <c r="A20" s="40" t="str">
        <f>'Itens de Contrato'!A20</f>
        <v>Instalações Elétricas - Tubulações Piso e paredes</v>
      </c>
      <c r="B20" s="22" t="str">
        <f>'Itens de Contrato'!B20</f>
        <v>1.2.1</v>
      </c>
      <c r="C20" s="70" t="str">
        <f>VLOOKUP(B20,'Itens de Contrato'!B$5:J$151,2,0)</f>
        <v>ELETRODUTO FLEXÍVEL (GARGANTA), TIPO LEVE (320 N/5cm), AMARELO, Ф 25mm(3/4"), FAB.TIGRE, AMANCO</v>
      </c>
      <c r="D20" s="30">
        <f>'Itens de Contrato'!E20</f>
        <v>3327</v>
      </c>
      <c r="E20" s="32">
        <f>D20*('Itens de Contrato'!F20+'Itens de Contrato'!G20)</f>
        <v>11621.396453899817</v>
      </c>
      <c r="F20" s="55">
        <f>'Medição 11'!F20-'Medição 11'!G20</f>
        <v>3327</v>
      </c>
      <c r="G20" s="34"/>
      <c r="H20" s="50">
        <f t="shared" si="0"/>
        <v>0</v>
      </c>
      <c r="I20" s="45">
        <f>G20*('Itens de Contrato'!F20+'Itens de Contrato'!G20)</f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26.4" customHeight="1" x14ac:dyDescent="0.25">
      <c r="A21" s="40" t="str">
        <f>'Itens de Contrato'!A21</f>
        <v>Instalações Elétricas - Tubulações Piso e paredes</v>
      </c>
      <c r="B21" s="22" t="str">
        <f>'Itens de Contrato'!B21</f>
        <v>1.2.2</v>
      </c>
      <c r="C21" s="70" t="str">
        <f>VLOOKUP(B21,'Itens de Contrato'!B$5:J$151,2,0)</f>
        <v>LUVA P/ELETRODUTO FLEXÍVEL (GARGANTA), Ф 25mm(3/4"), FAB.TIGRE, AMANCO</v>
      </c>
      <c r="D21" s="30">
        <f>'Itens de Contrato'!E21</f>
        <v>1109</v>
      </c>
      <c r="E21" s="32">
        <f>D21*('Itens de Contrato'!F21+'Itens de Contrato'!G21)</f>
        <v>4090.7315517727366</v>
      </c>
      <c r="F21" s="55">
        <f>'Medição 11'!F21-'Medição 11'!G21</f>
        <v>1109</v>
      </c>
      <c r="G21" s="34"/>
      <c r="H21" s="50">
        <f t="shared" si="0"/>
        <v>0</v>
      </c>
      <c r="I21" s="45">
        <f>G21*('Itens de Contrato'!F21+'Itens de Contrato'!G21)</f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26.4" customHeight="1" x14ac:dyDescent="0.25">
      <c r="A22" s="40" t="str">
        <f>'Itens de Contrato'!A22</f>
        <v>Instalações Elétricas - Tubulações Piso e paredes</v>
      </c>
      <c r="B22" s="22" t="str">
        <f>'Itens de Contrato'!B22</f>
        <v>1.2.3</v>
      </c>
      <c r="C22" s="70" t="str">
        <f>VLOOKUP(B22,'Itens de Contrato'!B$5:J$151,2,0)</f>
        <v>ARAME GALVANIZADO BITOLA 16BWG - GERDAU</v>
      </c>
      <c r="D22" s="30">
        <f>'Itens de Contrato'!E22</f>
        <v>30</v>
      </c>
      <c r="E22" s="32">
        <f>D22*('Itens de Contrato'!F22+'Itens de Contrato'!G22)</f>
        <v>2171.2834492768643</v>
      </c>
      <c r="F22" s="55">
        <f>'Medição 11'!F22-'Medição 11'!G22</f>
        <v>30</v>
      </c>
      <c r="G22" s="34"/>
      <c r="H22" s="50">
        <f t="shared" si="0"/>
        <v>0</v>
      </c>
      <c r="I22" s="45">
        <f>G22*('Itens de Contrato'!F22+'Itens de Contrato'!G22)</f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26.4" customHeight="1" x14ac:dyDescent="0.25">
      <c r="A23" s="40" t="str">
        <f>'Itens de Contrato'!A23</f>
        <v>Instalações Elétricas - Tubulações Piso e paredes</v>
      </c>
      <c r="B23" s="22" t="str">
        <f>'Itens de Contrato'!B23</f>
        <v>1.2.4</v>
      </c>
      <c r="C23" s="70" t="str">
        <f>VLOOKUP(B23,'Itens de Contrato'!B$5:J$151,2,0)</f>
        <v>CAIXA DE PVC RETANGULAR 4"x2" (AMARELA), FAB.TIGRE, AMANCO</v>
      </c>
      <c r="D23" s="30">
        <f>'Itens de Contrato'!E23</f>
        <v>1648</v>
      </c>
      <c r="E23" s="32">
        <f>D23*('Itens de Contrato'!F23+'Itens de Contrato'!G23)</f>
        <v>10453.905447112969</v>
      </c>
      <c r="F23" s="55">
        <f>'Medição 11'!F23-'Medição 11'!G23</f>
        <v>1648</v>
      </c>
      <c r="G23" s="34"/>
      <c r="H23" s="50">
        <f t="shared" si="0"/>
        <v>0</v>
      </c>
      <c r="I23" s="45">
        <f>G23*('Itens de Contrato'!F23+'Itens de Contrato'!G23)</f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26.4" customHeight="1" x14ac:dyDescent="0.25">
      <c r="A24" s="40" t="str">
        <f>'Itens de Contrato'!A24</f>
        <v>Instalações Elétricas - Tubulações Piso e paredes</v>
      </c>
      <c r="B24" s="22" t="str">
        <f>'Itens de Contrato'!B24</f>
        <v>1.2.5</v>
      </c>
      <c r="C24" s="70" t="str">
        <f>VLOOKUP(B24,'Itens de Contrato'!B$5:J$151,2,0)</f>
        <v>CAIXA DE PVC HEXAGONAL 3"x3" (AMARELA), FAB.TIGRE, AMANCO</v>
      </c>
      <c r="D24" s="30">
        <f>'Itens de Contrato'!E24</f>
        <v>25</v>
      </c>
      <c r="E24" s="32">
        <f>D24*('Itens de Contrato'!F24+'Itens de Contrato'!G24)</f>
        <v>253.59584687500049</v>
      </c>
      <c r="F24" s="55">
        <f>'Medição 11'!F24-'Medição 11'!G24</f>
        <v>25</v>
      </c>
      <c r="G24" s="34"/>
      <c r="H24" s="50">
        <f t="shared" si="0"/>
        <v>0</v>
      </c>
      <c r="I24" s="45">
        <f>G24*('Itens de Contrato'!F24+'Itens de Contrato'!G24)</f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26.4" customHeight="1" x14ac:dyDescent="0.25">
      <c r="A25" s="40" t="str">
        <f>'Itens de Contrato'!A25</f>
        <v>Instalações Elétricas - Tubulações Piso e paredes</v>
      </c>
      <c r="B25" s="22" t="str">
        <f>'Itens de Contrato'!B25</f>
        <v>1.2.6</v>
      </c>
      <c r="C25" s="70" t="str">
        <f>VLOOKUP(B25,'Itens de Contrato'!B$5:J$151,2,0)</f>
        <v>CAIXA DE PVC QUADRADA 4"x4" (AMARELA), FAB.TIGRE, AMANCO</v>
      </c>
      <c r="D25" s="30">
        <f>'Itens de Contrato'!E25</f>
        <v>45</v>
      </c>
      <c r="E25" s="32">
        <f>D25*('Itens de Contrato'!F25+'Itens de Contrato'!G25)</f>
        <v>414.97502215909174</v>
      </c>
      <c r="F25" s="55">
        <f>'Medição 11'!F25-'Medição 11'!G25</f>
        <v>45</v>
      </c>
      <c r="G25" s="34"/>
      <c r="H25" s="50">
        <f t="shared" si="0"/>
        <v>0</v>
      </c>
      <c r="I25" s="45">
        <f>G25*('Itens de Contrato'!F25+'Itens de Contrato'!G25)</f>
        <v>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26.4" customHeight="1" x14ac:dyDescent="0.25">
      <c r="A26" s="40" t="str">
        <f>'Itens de Contrato'!A26</f>
        <v>Instalações Elétricas - Tubulações Piso e paredes</v>
      </c>
      <c r="B26" s="22" t="str">
        <f>'Itens de Contrato'!B26</f>
        <v>1.2.7</v>
      </c>
      <c r="C26" s="70" t="str">
        <f>VLOOKUP(B26,'Itens de Contrato'!B$5:J$151,2,0)</f>
        <v>CAIXA DE PASSAGEM METÁLICA, EMBUTIR CH.#22, C/TAMPA PARAFUSADA, 150 X 150 X 100mm, FAB. TECNELSA, CARMEHIL</v>
      </c>
      <c r="D26" s="30">
        <f>'Itens de Contrato'!E26</f>
        <v>52</v>
      </c>
      <c r="E26" s="32">
        <f>D26*('Itens de Contrato'!F26+'Itens de Contrato'!G26)</f>
        <v>6960.4025938980849</v>
      </c>
      <c r="F26" s="55">
        <f>'Medição 11'!F26-'Medição 11'!G26</f>
        <v>52</v>
      </c>
      <c r="G26" s="34"/>
      <c r="H26" s="50">
        <f t="shared" si="0"/>
        <v>0</v>
      </c>
      <c r="I26" s="45">
        <f>G26*('Itens de Contrato'!F26+'Itens de Contrato'!G26)</f>
        <v>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6.4" customHeight="1" x14ac:dyDescent="0.25">
      <c r="A27" s="40" t="str">
        <f>'Itens de Contrato'!A27</f>
        <v>Instalações Elétricas - Tubulações Piso e paredes</v>
      </c>
      <c r="B27" s="22" t="str">
        <f>'Itens de Contrato'!B27</f>
        <v>1.2.8</v>
      </c>
      <c r="C27" s="70" t="str">
        <f>VLOOKUP(B27,'Itens de Contrato'!B$5:J$151,2,0)</f>
        <v>CAIXA DE PASSAGEM METÁLICA, EMBUTIR CH.#22, C/TAMPA PARAFUSADA, 200 X 200 X 100mm, FAB. TECNELSA, CARMEHIL</v>
      </c>
      <c r="D27" s="30">
        <f>'Itens de Contrato'!E27</f>
        <v>4</v>
      </c>
      <c r="E27" s="32">
        <f>D27*('Itens de Contrato'!F27+'Itens de Contrato'!G27)</f>
        <v>535.41558414600649</v>
      </c>
      <c r="F27" s="55">
        <f>'Medição 11'!F27-'Medição 11'!G27</f>
        <v>4</v>
      </c>
      <c r="G27" s="34"/>
      <c r="H27" s="50">
        <f t="shared" si="0"/>
        <v>0</v>
      </c>
      <c r="I27" s="45">
        <f>G27*('Itens de Contrato'!F27+'Itens de Contrato'!G27)</f>
        <v>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26.4" customHeight="1" x14ac:dyDescent="0.25">
      <c r="A28" s="40" t="str">
        <f>'Itens de Contrato'!A28</f>
        <v>Instalações Elétricas - Tubulações Piso e paredes</v>
      </c>
      <c r="B28" s="22" t="str">
        <f>'Itens de Contrato'!B28</f>
        <v>1.2.9</v>
      </c>
      <c r="C28" s="70" t="str">
        <f>VLOOKUP(B28,'Itens de Contrato'!B$5:J$151,2,0)</f>
        <v>CAIXAS DE PASSAGEM BLINDADA EM TERMOPLÁSTICO C/TAMPA AÇO INOX, FAB. SODRAMAR</v>
      </c>
      <c r="D28" s="30">
        <f>'Itens de Contrato'!E28</f>
        <v>26</v>
      </c>
      <c r="E28" s="32">
        <f>D28*('Itens de Contrato'!F28+'Itens de Contrato'!G28)</f>
        <v>4250.3502269628189</v>
      </c>
      <c r="F28" s="55">
        <f>'Medição 11'!F28-'Medição 11'!G28</f>
        <v>26</v>
      </c>
      <c r="G28" s="34"/>
      <c r="H28" s="50">
        <f t="shared" si="0"/>
        <v>0</v>
      </c>
      <c r="I28" s="45">
        <f>G28*('Itens de Contrato'!F28+'Itens de Contrato'!G28)</f>
        <v>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6.4" customHeight="1" x14ac:dyDescent="0.25">
      <c r="A29" s="40" t="str">
        <f>'Itens de Contrato'!A29</f>
        <v>Instalações Elétricas - Tubulações Piso e paredes</v>
      </c>
      <c r="B29" s="22" t="str">
        <f>'Itens de Contrato'!B29</f>
        <v>1.2.10</v>
      </c>
      <c r="C29" s="70" t="str">
        <f>VLOOKUP(B29,'Itens de Contrato'!B$5:J$151,2,0)</f>
        <v>CAIXA DE PASSAGEM BLINDADA EM TERMOPLÁSTICO C/TAMPA PARAFUSADA, FAB. SODRAMAR - DRIVER LED</v>
      </c>
      <c r="D29" s="30">
        <f>'Itens de Contrato'!E29</f>
        <v>2</v>
      </c>
      <c r="E29" s="32">
        <f>D29*('Itens de Contrato'!F29+'Itens de Contrato'!G29)</f>
        <v>866.27782403581432</v>
      </c>
      <c r="F29" s="55">
        <f>'Medição 11'!F29-'Medição 11'!G29</f>
        <v>2</v>
      </c>
      <c r="G29" s="34"/>
      <c r="H29" s="50">
        <f t="shared" si="0"/>
        <v>0</v>
      </c>
      <c r="I29" s="45">
        <f>G29*('Itens de Contrato'!F29+'Itens de Contrato'!G29)</f>
        <v>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26.4" customHeight="1" x14ac:dyDescent="0.25">
      <c r="A30" s="40" t="str">
        <f>'Itens de Contrato'!A30</f>
        <v>Instalações Elétricas - Fiação de Distribuição</v>
      </c>
      <c r="B30" s="22" t="str">
        <f>'Itens de Contrato'!B30</f>
        <v>1.3.1</v>
      </c>
      <c r="C30" s="70" t="str">
        <f>VLOOKUP(B30,'Itens de Contrato'!B$5:J$151,2,0)</f>
        <v>CABO PP FLEX ISOL. 450/750V / PVC 70oC, CL.5, NBR-Nm247-5, 3x1,5mm2 FAB. COBRECOM</v>
      </c>
      <c r="D30" s="30">
        <f>'Itens de Contrato'!E30</f>
        <v>100</v>
      </c>
      <c r="E30" s="32">
        <f>D30*('Itens de Contrato'!F30+'Itens de Contrato'!G30)</f>
        <v>1100.4522809848509</v>
      </c>
      <c r="F30" s="55">
        <f>'Medição 11'!F30-'Medição 11'!G30</f>
        <v>100</v>
      </c>
      <c r="G30" s="34"/>
      <c r="H30" s="50">
        <f t="shared" si="0"/>
        <v>0</v>
      </c>
      <c r="I30" s="45">
        <f>G30*('Itens de Contrato'!F30+'Itens de Contrato'!G30)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26.4" customHeight="1" x14ac:dyDescent="0.25">
      <c r="A31" s="40" t="str">
        <f>'Itens de Contrato'!A31</f>
        <v>Instalações Elétricas - Fiação de Distribuição</v>
      </c>
      <c r="B31" s="22" t="str">
        <f>'Itens de Contrato'!B31</f>
        <v>1.3.2</v>
      </c>
      <c r="C31" s="70" t="str">
        <f>VLOOKUP(B31,'Itens de Contrato'!B$5:J$151,2,0)</f>
        <v>CABO UNIPOLAR ISOL. 450/750V / PVC 70oC, FLEX CL.5, NBR-Nm247-3, 1x2,5mm2 COR PRETA, FAB. COBRECOM</v>
      </c>
      <c r="D31" s="30">
        <f>'Itens de Contrato'!E31</f>
        <v>39820</v>
      </c>
      <c r="E31" s="32">
        <f>D31*('Itens de Contrato'!F31+'Itens de Contrato'!G31)</f>
        <v>258157.49822969752</v>
      </c>
      <c r="F31" s="55">
        <f>'Medição 11'!F31-'Medição 11'!G31</f>
        <v>39820</v>
      </c>
      <c r="G31" s="34"/>
      <c r="H31" s="50">
        <f t="shared" si="0"/>
        <v>0</v>
      </c>
      <c r="I31" s="45">
        <f>G31*('Itens de Contrato'!F31+'Itens de Contrato'!G31)</f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26.4" customHeight="1" x14ac:dyDescent="0.25">
      <c r="A32" s="40" t="str">
        <f>'Itens de Contrato'!A32</f>
        <v>Instalações Elétricas - Fiação de Distribuição</v>
      </c>
      <c r="B32" s="22" t="str">
        <f>'Itens de Contrato'!B32</f>
        <v>1.3.3</v>
      </c>
      <c r="C32" s="70" t="str">
        <f>VLOOKUP(B32,'Itens de Contrato'!B$5:J$151,2,0)</f>
        <v>CABO UNIPOLAR ISOL. 450/750V / PVC 70oC, FLEX CL.5, NBR-Nm247-3, 1x4mm2 COR PRETA, FAB. COBRECOM</v>
      </c>
      <c r="D32" s="30">
        <f>'Itens de Contrato'!E32</f>
        <v>190</v>
      </c>
      <c r="E32" s="32">
        <f>D32*('Itens de Contrato'!F32+'Itens de Contrato'!G32)</f>
        <v>1959.1851046177726</v>
      </c>
      <c r="F32" s="55">
        <f>'Medição 11'!F32-'Medição 11'!G32</f>
        <v>190</v>
      </c>
      <c r="G32" s="34"/>
      <c r="H32" s="50">
        <f t="shared" si="0"/>
        <v>0</v>
      </c>
      <c r="I32" s="45">
        <f>G32*('Itens de Contrato'!F32+'Itens de Contrato'!G32)</f>
        <v>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26.4" customHeight="1" x14ac:dyDescent="0.25">
      <c r="A33" s="40" t="str">
        <f>'Itens de Contrato'!A33</f>
        <v>Instalações Elétricas - Fiação de Distribuição</v>
      </c>
      <c r="B33" s="22" t="str">
        <f>'Itens de Contrato'!B33</f>
        <v>1.3.4</v>
      </c>
      <c r="C33" s="70" t="str">
        <f>VLOOKUP(B33,'Itens de Contrato'!B$5:J$151,2,0)</f>
        <v>CABO UNIPOLAR ISOL. 0,6/1KV / PVC 70oC, CL.5, NBR-7288, COR PRETO, 1x2,5mm2 FAB. COBRECOM, PRYSMIAN</v>
      </c>
      <c r="D33" s="30">
        <f>'Itens de Contrato'!E33</f>
        <v>1330</v>
      </c>
      <c r="E33" s="32">
        <f>D33*('Itens de Contrato'!F33+'Itens de Contrato'!G33)</f>
        <v>20144.033297885715</v>
      </c>
      <c r="F33" s="55">
        <f>'Medição 11'!F33-'Medição 11'!G33</f>
        <v>1330</v>
      </c>
      <c r="G33" s="34"/>
      <c r="H33" s="50">
        <f t="shared" si="0"/>
        <v>0</v>
      </c>
      <c r="I33" s="45">
        <f>G33*('Itens de Contrato'!F33+'Itens de Contrato'!G33)</f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26.4" customHeight="1" x14ac:dyDescent="0.25">
      <c r="A34" s="40" t="str">
        <f>'Itens de Contrato'!A34</f>
        <v>Instalações Elétricas - Fiação de Distribuição</v>
      </c>
      <c r="B34" s="22" t="str">
        <f>'Itens de Contrato'!B34</f>
        <v>1.3.5</v>
      </c>
      <c r="C34" s="70" t="str">
        <f>VLOOKUP(B34,'Itens de Contrato'!B$5:J$151,2,0)</f>
        <v>CABO UNIPOLAR ISOL. 0,6/1KV / PVC 70oC, CL.5, NBR-7288, COR PRETO, 1x6mm2 FAB. COBRECOM, PRYSMIAN</v>
      </c>
      <c r="D34" s="30">
        <f>'Itens de Contrato'!E34</f>
        <v>170</v>
      </c>
      <c r="E34" s="32">
        <f>D34*('Itens de Contrato'!F34+'Itens de Contrato'!G34)</f>
        <v>2574.8012486019334</v>
      </c>
      <c r="F34" s="55">
        <f>'Medição 11'!F34-'Medição 11'!G34</f>
        <v>170</v>
      </c>
      <c r="G34" s="34"/>
      <c r="H34" s="50">
        <f t="shared" si="0"/>
        <v>0</v>
      </c>
      <c r="I34" s="45">
        <f>G34*('Itens de Contrato'!F34+'Itens de Contrato'!G34)</f>
        <v>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26.4" customHeight="1" x14ac:dyDescent="0.25">
      <c r="A35" s="40" t="str">
        <f>'Itens de Contrato'!A35</f>
        <v>Instalações Elétricas - Fiação de Distribuição</v>
      </c>
      <c r="B35" s="22" t="str">
        <f>'Itens de Contrato'!B35</f>
        <v>1.3.6</v>
      </c>
      <c r="C35" s="70" t="str">
        <f>VLOOKUP(B35,'Itens de Contrato'!B$5:J$151,2,0)</f>
        <v>FITA ISOLANTE COMUM No 33, FAB. SCOTCH / TIGRE</v>
      </c>
      <c r="D35" s="30">
        <f>'Itens de Contrato'!E35</f>
        <v>135</v>
      </c>
      <c r="E35" s="32">
        <f>D35*('Itens de Contrato'!F35+'Itens de Contrato'!G35)</f>
        <v>8676.7504633264634</v>
      </c>
      <c r="F35" s="55">
        <f>'Medição 11'!F35-'Medição 11'!G35</f>
        <v>135</v>
      </c>
      <c r="G35" s="34"/>
      <c r="H35" s="50">
        <f t="shared" si="0"/>
        <v>0</v>
      </c>
      <c r="I35" s="45">
        <f>G35*('Itens de Contrato'!F35+'Itens de Contrato'!G35)</f>
        <v>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26.4" customHeight="1" x14ac:dyDescent="0.25">
      <c r="A36" s="40" t="str">
        <f>'Itens de Contrato'!A36</f>
        <v>Instalações Elétricas - Fiação de Distribuição</v>
      </c>
      <c r="B36" s="22" t="str">
        <f>'Itens de Contrato'!B36</f>
        <v>1.3.7</v>
      </c>
      <c r="C36" s="70" t="str">
        <f>VLOOKUP(B36,'Itens de Contrato'!B$5:J$151,2,0)</f>
        <v>FITA ISOLANTE ALTA FUSÃO No 23, FAB. SCOTCH, 3M</v>
      </c>
      <c r="D36" s="30">
        <f>'Itens de Contrato'!E36</f>
        <v>12</v>
      </c>
      <c r="E36" s="32">
        <f>D36*('Itens de Contrato'!F36+'Itens de Contrato'!G36)</f>
        <v>1069.7133904545476</v>
      </c>
      <c r="F36" s="55">
        <f>'Medição 11'!F36-'Medição 11'!G36</f>
        <v>12</v>
      </c>
      <c r="G36" s="34"/>
      <c r="H36" s="50">
        <f t="shared" si="0"/>
        <v>0</v>
      </c>
      <c r="I36" s="45">
        <f>G36*('Itens de Contrato'!F36+'Itens de Contrato'!G36)</f>
        <v>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26.4" customHeight="1" x14ac:dyDescent="0.25">
      <c r="A37" s="40" t="str">
        <f>'Itens de Contrato'!A37</f>
        <v>Instalações Elétricas - Fiação de Distribuição</v>
      </c>
      <c r="B37" s="22" t="str">
        <f>'Itens de Contrato'!B37</f>
        <v>1.3.8</v>
      </c>
      <c r="C37" s="70" t="str">
        <f>VLOOKUP(B37,'Itens de Contrato'!B$5:J$151,2,0)</f>
        <v>ANILHAS / MARCADORES, FAB. HELLERMANN, PIAL</v>
      </c>
      <c r="D37" s="30">
        <f>'Itens de Contrato'!E37</f>
        <v>2991</v>
      </c>
      <c r="E37" s="32">
        <f>D37*('Itens de Contrato'!F37+'Itens de Contrato'!G37)</f>
        <v>2089.545944912194</v>
      </c>
      <c r="F37" s="55">
        <f>'Medição 11'!F37-'Medição 11'!G37</f>
        <v>2991</v>
      </c>
      <c r="G37" s="34"/>
      <c r="H37" s="50">
        <f t="shared" si="0"/>
        <v>0</v>
      </c>
      <c r="I37" s="45">
        <f>G37*('Itens de Contrato'!F37+'Itens de Contrato'!G37)</f>
        <v>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26.4" customHeight="1" x14ac:dyDescent="0.25">
      <c r="A38" s="40" t="str">
        <f>'Itens de Contrato'!A38</f>
        <v>Instalações Elétricas - Fiação de Distribuição</v>
      </c>
      <c r="B38" s="22" t="str">
        <f>'Itens de Contrato'!B38</f>
        <v>1.3.9</v>
      </c>
      <c r="C38" s="70" t="str">
        <f>VLOOKUP(B38,'Itens de Contrato'!B$5:J$151,2,0)</f>
        <v>TERMINAL DE COMPRESSÃO PRÉ-ISOLADO P/ 2,5mm2, FAB. INTELLI, MAGNET</v>
      </c>
      <c r="D38" s="30">
        <f>'Itens de Contrato'!E38</f>
        <v>2991</v>
      </c>
      <c r="E38" s="32">
        <f>D38*('Itens de Contrato'!F38+'Itens de Contrato'!G38)</f>
        <v>8191.0201040558004</v>
      </c>
      <c r="F38" s="55">
        <f>'Medição 11'!F38-'Medição 11'!G38</f>
        <v>2991</v>
      </c>
      <c r="G38" s="34"/>
      <c r="H38" s="50">
        <f t="shared" ref="H38:H69" si="1">G38/D38</f>
        <v>0</v>
      </c>
      <c r="I38" s="45">
        <f>G38*('Itens de Contrato'!F38+'Itens de Contrato'!G38)</f>
        <v>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26.4" customHeight="1" x14ac:dyDescent="0.25">
      <c r="A39" s="40" t="str">
        <f>'Itens de Contrato'!A39</f>
        <v>Instalações Elétricas - Tomadas e Interruptores</v>
      </c>
      <c r="B39" s="22" t="str">
        <f>'Itens de Contrato'!B39</f>
        <v>1.4.1</v>
      </c>
      <c r="C39" s="70" t="str">
        <f>VLOOKUP(B39,'Itens de Contrato'!B$5:J$151,2,0)</f>
        <v>INTERRUPTOR COM 01 TECLA SIMPLES 10A/250V EM PLACA 4" x 2" C/SUPORTE, FAB. PIAL LEGRAND, TRAMONTINA</v>
      </c>
      <c r="D39" s="30">
        <f>'Itens de Contrato'!E39</f>
        <v>264</v>
      </c>
      <c r="E39" s="32">
        <f>D39*('Itens de Contrato'!F39+'Itens de Contrato'!G39)</f>
        <v>11840.620632272752</v>
      </c>
      <c r="F39" s="55">
        <f>'Medição 11'!F39-'Medição 11'!G39</f>
        <v>264</v>
      </c>
      <c r="G39" s="34"/>
      <c r="H39" s="50">
        <f t="shared" si="1"/>
        <v>0</v>
      </c>
      <c r="I39" s="45">
        <f>G39*('Itens de Contrato'!F39+'Itens de Contrato'!G39)</f>
        <v>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26.4" customHeight="1" x14ac:dyDescent="0.25">
      <c r="A40" s="40" t="str">
        <f>'Itens de Contrato'!A40</f>
        <v>Instalações Elétricas - Tomadas e Interruptores</v>
      </c>
      <c r="B40" s="22" t="str">
        <f>'Itens de Contrato'!B40</f>
        <v>1.4.2</v>
      </c>
      <c r="C40" s="70" t="str">
        <f>VLOOKUP(B40,'Itens de Contrato'!B$5:J$151,2,0)</f>
        <v>INTERRUPTOR COM 02 TECLA SIMPLES 10A/250V EM PLACA 4" x 2" C/SUPORTE, FAB. PIAL LEGRAND, TRAMONTINA</v>
      </c>
      <c r="D40" s="30">
        <f>'Itens de Contrato'!E40</f>
        <v>59</v>
      </c>
      <c r="E40" s="32">
        <f>D40*('Itens de Contrato'!F40+'Itens de Contrato'!G40)</f>
        <v>4740.0766420024192</v>
      </c>
      <c r="F40" s="55">
        <f>'Medição 11'!F40-'Medição 11'!G40</f>
        <v>59</v>
      </c>
      <c r="G40" s="34"/>
      <c r="H40" s="50">
        <f t="shared" si="1"/>
        <v>0</v>
      </c>
      <c r="I40" s="45">
        <f>G40*('Itens de Contrato'!F40+'Itens de Contrato'!G40)</f>
        <v>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26.4" customHeight="1" x14ac:dyDescent="0.25">
      <c r="A41" s="40" t="str">
        <f>'Itens de Contrato'!A41</f>
        <v>Instalações Elétricas - Tomadas e Interruptores</v>
      </c>
      <c r="B41" s="22" t="str">
        <f>'Itens de Contrato'!B41</f>
        <v>1.4.3</v>
      </c>
      <c r="C41" s="70" t="str">
        <f>VLOOKUP(B41,'Itens de Contrato'!B$5:J$151,2,0)</f>
        <v>INTERRUPTOR COM 03 TECLA SIMPLES 10A/250V EM PLACA 4" x 2" C/SUPORTE, FAB. PIAL LEGRAND, TRAMONTINA</v>
      </c>
      <c r="D41" s="30">
        <f>'Itens de Contrato'!E41</f>
        <v>30</v>
      </c>
      <c r="E41" s="32">
        <f>D41*('Itens de Contrato'!F41+'Itens de Contrato'!G41)</f>
        <v>3374.2918468491807</v>
      </c>
      <c r="F41" s="55">
        <f>'Medição 11'!F41-'Medição 11'!G41</f>
        <v>30</v>
      </c>
      <c r="G41" s="34"/>
      <c r="H41" s="50">
        <f t="shared" si="1"/>
        <v>0</v>
      </c>
      <c r="I41" s="45">
        <f>G41*('Itens de Contrato'!F41+'Itens de Contrato'!G41)</f>
        <v>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26.4" customHeight="1" x14ac:dyDescent="0.25">
      <c r="A42" s="40" t="str">
        <f>'Itens de Contrato'!A42</f>
        <v>Instalações Elétricas - Tomadas e Interruptores</v>
      </c>
      <c r="B42" s="22" t="str">
        <f>'Itens de Contrato'!B42</f>
        <v>1.4.4</v>
      </c>
      <c r="C42" s="70" t="str">
        <f>VLOOKUP(B42,'Itens de Contrato'!B$5:J$151,2,0)</f>
        <v>INTERRUPTOR PARALELO COM 01 TECLA SIMPLES 10A/250V EM PLACA 4" x 2" C/SUPORTE, FAB. PIAL, TRAMONTINA</v>
      </c>
      <c r="D42" s="30">
        <f>'Itens de Contrato'!E42</f>
        <v>52</v>
      </c>
      <c r="E42" s="32">
        <f>D42*('Itens de Contrato'!F42+'Itens de Contrato'!G42)</f>
        <v>3029.73682845042</v>
      </c>
      <c r="F42" s="55">
        <f>'Medição 11'!F42-'Medição 11'!G42</f>
        <v>52</v>
      </c>
      <c r="G42" s="34"/>
      <c r="H42" s="50">
        <f t="shared" si="1"/>
        <v>0</v>
      </c>
      <c r="I42" s="45">
        <f>G42*('Itens de Contrato'!F42+'Itens de Contrato'!G42)</f>
        <v>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26.4" customHeight="1" x14ac:dyDescent="0.25">
      <c r="A43" s="40" t="str">
        <f>'Itens de Contrato'!A43</f>
        <v>Instalações Elétricas - Tomadas e Interruptores</v>
      </c>
      <c r="B43" s="22" t="str">
        <f>'Itens de Contrato'!B43</f>
        <v>1.4.5</v>
      </c>
      <c r="C43" s="70" t="str">
        <f>VLOOKUP(B43,'Itens de Contrato'!B$5:J$151,2,0)</f>
        <v>INTERRUPTOR COM 01 TECLA SIMPLES 10A/250V + PARALELO EM PLACA 4" x 2" C/SUPORTE, FAB. PIAL, TRAMONTINA</v>
      </c>
      <c r="D43" s="30">
        <f>'Itens de Contrato'!E43</f>
        <v>52</v>
      </c>
      <c r="E43" s="32">
        <f>D43*('Itens de Contrato'!F43+'Itens de Contrato'!G43)</f>
        <v>4876.6411492947764</v>
      </c>
      <c r="F43" s="55">
        <f>'Medição 11'!F43-'Medição 11'!G43</f>
        <v>52</v>
      </c>
      <c r="G43" s="34"/>
      <c r="H43" s="50">
        <f t="shared" si="1"/>
        <v>0</v>
      </c>
      <c r="I43" s="45">
        <f>G43*('Itens de Contrato'!F43+'Itens de Contrato'!G43)</f>
        <v>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26.4" customHeight="1" x14ac:dyDescent="0.25">
      <c r="A44" s="40" t="str">
        <f>'Itens de Contrato'!A44</f>
        <v>Instalações Elétricas - Tomadas e Interruptores</v>
      </c>
      <c r="B44" s="22" t="str">
        <f>'Itens de Contrato'!B44</f>
        <v>1.4.6</v>
      </c>
      <c r="C44" s="70" t="str">
        <f>VLOOKUP(B44,'Itens de Contrato'!B$5:J$151,2,0)</f>
        <v>INTERRUPTOR COM 02 TECLA SIMPLES 10A/250V + PARALELO EM PLACA 4" x 2" C/SUPORTE, FAB. PIAL, TRAMONTINA</v>
      </c>
      <c r="D44" s="30">
        <f>'Itens de Contrato'!E44</f>
        <v>26</v>
      </c>
      <c r="E44" s="32">
        <f>D44*('Itens de Contrato'!F44+'Itens de Contrato'!G44)</f>
        <v>3272.4063969641938</v>
      </c>
      <c r="F44" s="55">
        <f>'Medição 11'!F44-'Medição 11'!G44</f>
        <v>26</v>
      </c>
      <c r="G44" s="34"/>
      <c r="H44" s="50">
        <f t="shared" si="1"/>
        <v>0</v>
      </c>
      <c r="I44" s="45">
        <f>G44*('Itens de Contrato'!F44+'Itens de Contrato'!G44)</f>
        <v>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26.4" customHeight="1" x14ac:dyDescent="0.25">
      <c r="A45" s="40" t="str">
        <f>'Itens de Contrato'!A45</f>
        <v>Instalações Elétricas - Tomadas e Interruptores</v>
      </c>
      <c r="B45" s="22" t="str">
        <f>'Itens de Contrato'!B45</f>
        <v>1.4.7</v>
      </c>
      <c r="C45" s="70" t="str">
        <f>VLOOKUP(B45,'Itens de Contrato'!B$5:J$151,2,0)</f>
        <v>INTERRUPTOR COM 01 TECLA SIMPLES 10A/250V + TOMADA 2P+T EM PLACA 4" x 2" C/SUPORTE, FAB. PIAL, TRAMONTINA</v>
      </c>
      <c r="D45" s="30">
        <f>'Itens de Contrato'!E45</f>
        <v>31</v>
      </c>
      <c r="E45" s="32">
        <f>D45*('Itens de Contrato'!F45+'Itens de Contrato'!G45)</f>
        <v>2525.1998570643987</v>
      </c>
      <c r="F45" s="55">
        <f>'Medição 11'!F45-'Medição 11'!G45</f>
        <v>31</v>
      </c>
      <c r="G45" s="34"/>
      <c r="H45" s="50">
        <f t="shared" si="1"/>
        <v>0</v>
      </c>
      <c r="I45" s="45">
        <f>G45*('Itens de Contrato'!F45+'Itens de Contrato'!G45)</f>
        <v>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26.4" customHeight="1" x14ac:dyDescent="0.25">
      <c r="A46" s="40" t="str">
        <f>'Itens de Contrato'!A46</f>
        <v>Instalações Elétricas - Tomadas e Interruptores</v>
      </c>
      <c r="B46" s="22" t="str">
        <f>'Itens de Contrato'!B46</f>
        <v>1.4.8</v>
      </c>
      <c r="C46" s="70" t="str">
        <f>VLOOKUP(B46,'Itens de Contrato'!B$5:J$151,2,0)</f>
        <v>PULSADOR DE CAMPAINHA EM PLACA 4" x 2" C/SUPORTE, FAB. PIAL LEGRAND, TRAMONTINA</v>
      </c>
      <c r="D46" s="30">
        <f>'Itens de Contrato'!E46</f>
        <v>57</v>
      </c>
      <c r="E46" s="32">
        <f>D46*('Itens de Contrato'!F46+'Itens de Contrato'!G46)</f>
        <v>2898.956821466948</v>
      </c>
      <c r="F46" s="55">
        <f>'Medição 11'!F46-'Medição 11'!G46</f>
        <v>57</v>
      </c>
      <c r="G46" s="34"/>
      <c r="H46" s="50">
        <f t="shared" si="1"/>
        <v>0</v>
      </c>
      <c r="I46" s="45">
        <f>G46*('Itens de Contrato'!F46+'Itens de Contrato'!G46)</f>
        <v>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26.4" customHeight="1" x14ac:dyDescent="0.25">
      <c r="A47" s="40" t="str">
        <f>'Itens de Contrato'!A47</f>
        <v>Instalações Elétricas - Tomadas e Interruptores</v>
      </c>
      <c r="B47" s="22" t="str">
        <f>'Itens de Contrato'!B47</f>
        <v>1.4.9</v>
      </c>
      <c r="C47" s="70" t="str">
        <f>VLOOKUP(B47,'Itens de Contrato'!B$5:J$151,2,0)</f>
        <v>CAMPAINHA MUSICAL EM PLACA 4" x 2" C/SUPORTE, FAB. PIAL LEGRAND, TRAMONTINA</v>
      </c>
      <c r="D47" s="30">
        <f>'Itens de Contrato'!E47</f>
        <v>52</v>
      </c>
      <c r="E47" s="32">
        <f>D47*('Itens de Contrato'!F47+'Itens de Contrato'!G47)</f>
        <v>14291.348540916006</v>
      </c>
      <c r="F47" s="55">
        <f>'Medição 11'!F47-'Medição 11'!G47</f>
        <v>52</v>
      </c>
      <c r="G47" s="34"/>
      <c r="H47" s="50">
        <f t="shared" si="1"/>
        <v>0</v>
      </c>
      <c r="I47" s="45">
        <f>G47*('Itens de Contrato'!F47+'Itens de Contrato'!G47)</f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26.4" customHeight="1" x14ac:dyDescent="0.25">
      <c r="A48" s="40" t="str">
        <f>'Itens de Contrato'!A48</f>
        <v>Instalações Elétricas - Tomadas e Interruptores</v>
      </c>
      <c r="B48" s="22" t="str">
        <f>'Itens de Contrato'!B48</f>
        <v>1.4.10</v>
      </c>
      <c r="C48" s="70" t="str">
        <f>VLOOKUP(B48,'Itens de Contrato'!B$5:J$151,2,0)</f>
        <v>TOMADA SIMPLES 2P+T 10A/250V NBR-14136 EM PLACA 4" x 2" C/SUPORTE, FAB. PIAL, TRAMONTINA - TUG</v>
      </c>
      <c r="D48" s="30">
        <f>'Itens de Contrato'!E48</f>
        <v>719</v>
      </c>
      <c r="E48" s="32">
        <f>D48*('Itens de Contrato'!F48+'Itens de Contrato'!G48)</f>
        <v>33855.115418927417</v>
      </c>
      <c r="F48" s="55">
        <f>'Medição 11'!F48-'Medição 11'!G48</f>
        <v>719</v>
      </c>
      <c r="G48" s="34"/>
      <c r="H48" s="50">
        <f t="shared" si="1"/>
        <v>0</v>
      </c>
      <c r="I48" s="45">
        <f>G48*('Itens de Contrato'!F48+'Itens de Contrato'!G48)</f>
        <v>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26.4" customHeight="1" x14ac:dyDescent="0.25">
      <c r="A49" s="40" t="str">
        <f>'Itens de Contrato'!A49</f>
        <v>Instalações Elétricas - Tomadas e Interruptores</v>
      </c>
      <c r="B49" s="22" t="str">
        <f>'Itens de Contrato'!B49</f>
        <v>1.4.11</v>
      </c>
      <c r="C49" s="70" t="str">
        <f>VLOOKUP(B49,'Itens de Contrato'!B$5:J$151,2,0)</f>
        <v>TOMADA DUPLA 2P+T 10A/250V NBR-14136 EM PLACA 4" x 2" C/SUPORTE, FAB. PIAL, TRAMONTINA - TUG</v>
      </c>
      <c r="D49" s="30">
        <f>'Itens de Contrato'!E49</f>
        <v>189</v>
      </c>
      <c r="E49" s="32">
        <f>D49*('Itens de Contrato'!F49+'Itens de Contrato'!G49)</f>
        <v>19383.106035031036</v>
      </c>
      <c r="F49" s="55">
        <f>'Medição 11'!F49-'Medição 11'!G49</f>
        <v>189</v>
      </c>
      <c r="G49" s="34"/>
      <c r="H49" s="50">
        <f t="shared" si="1"/>
        <v>0</v>
      </c>
      <c r="I49" s="45">
        <f>G49*('Itens de Contrato'!F49+'Itens de Contrato'!G49)</f>
        <v>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26.4" customHeight="1" x14ac:dyDescent="0.25">
      <c r="A50" s="40" t="str">
        <f>'Itens de Contrato'!A50</f>
        <v>Instalações Elétricas - Tomadas e Interruptores</v>
      </c>
      <c r="B50" s="22" t="str">
        <f>'Itens de Contrato'!B50</f>
        <v>1.4.12</v>
      </c>
      <c r="C50" s="70" t="str">
        <f>VLOOKUP(B50,'Itens de Contrato'!B$5:J$151,2,0)</f>
        <v>TOMADA SIMPLES 2P+T 20A/250V NBR-14136 EM PLACA 4" x 2" C/SUPORTE, FAB. PIAL, TRAMONTINA</v>
      </c>
      <c r="D50" s="30">
        <f>'Itens de Contrato'!E50</f>
        <v>52</v>
      </c>
      <c r="E50" s="32">
        <f>D50*('Itens de Contrato'!F50+'Itens de Contrato'!G50)</f>
        <v>2724.5834788223192</v>
      </c>
      <c r="F50" s="55">
        <f>'Medição 11'!F50-'Medição 11'!G50</f>
        <v>52</v>
      </c>
      <c r="G50" s="34"/>
      <c r="H50" s="50">
        <f t="shared" si="1"/>
        <v>0</v>
      </c>
      <c r="I50" s="45">
        <f>G50*('Itens de Contrato'!F50+'Itens de Contrato'!G50)</f>
        <v>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26.4" customHeight="1" x14ac:dyDescent="0.25">
      <c r="A51" s="40" t="str">
        <f>'Itens de Contrato'!A51</f>
        <v>Instalações Elétricas - Tomadas e Interruptores</v>
      </c>
      <c r="B51" s="22" t="str">
        <f>'Itens de Contrato'!B51</f>
        <v>1.4.13</v>
      </c>
      <c r="C51" s="70" t="str">
        <f>VLOOKUP(B51,'Itens de Contrato'!B$5:J$151,2,0)</f>
        <v>TOMADA SIMPLES 2P+T 20A/250V NBR-14136 + ENTRADA USB, EM PLACA 4" x 2" C/SUPORTE, FAB. PIAL LEGRAND, TRAMONTINA</v>
      </c>
      <c r="D51" s="30">
        <f>'Itens de Contrato'!E51</f>
        <v>26</v>
      </c>
      <c r="E51" s="32">
        <f>D51*('Itens de Contrato'!F51+'Itens de Contrato'!G51)</f>
        <v>4846.1258143319656</v>
      </c>
      <c r="F51" s="55">
        <f>'Medição 11'!F51-'Medição 11'!G51</f>
        <v>26</v>
      </c>
      <c r="G51" s="34"/>
      <c r="H51" s="50">
        <f t="shared" si="1"/>
        <v>0</v>
      </c>
      <c r="I51" s="45">
        <f>G51*('Itens de Contrato'!F51+'Itens de Contrato'!G51)</f>
        <v>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26.4" customHeight="1" x14ac:dyDescent="0.25">
      <c r="A52" s="40" t="str">
        <f>'Itens de Contrato'!A52</f>
        <v>Instalações Elétricas - Tomadas e Interruptores</v>
      </c>
      <c r="B52" s="22" t="str">
        <f>'Itens de Contrato'!B52</f>
        <v>1.4.14</v>
      </c>
      <c r="C52" s="70" t="str">
        <f>VLOOKUP(B52,'Itens de Contrato'!B$5:J$151,2,0)</f>
        <v>PLACA CEGA 4" x 4" C/SUPORTE, PIAL PLUS, TRAMONTINA</v>
      </c>
      <c r="D52" s="30">
        <f>'Itens de Contrato'!E52</f>
        <v>45</v>
      </c>
      <c r="E52" s="32">
        <f>D52*('Itens de Contrato'!F52+'Itens de Contrato'!G52)</f>
        <v>1219.7750651342999</v>
      </c>
      <c r="F52" s="55">
        <f>'Medição 11'!F52-'Medição 11'!G52</f>
        <v>45</v>
      </c>
      <c r="G52" s="34"/>
      <c r="H52" s="50">
        <f t="shared" si="1"/>
        <v>0</v>
      </c>
      <c r="I52" s="45">
        <f>G52*('Itens de Contrato'!F52+'Itens de Contrato'!G52)</f>
        <v>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26.4" customHeight="1" x14ac:dyDescent="0.25">
      <c r="A53" s="40" t="str">
        <f>'Itens de Contrato'!A53</f>
        <v>Instalações Elétricas - Tomadas e Interruptores</v>
      </c>
      <c r="B53" s="22" t="str">
        <f>'Itens de Contrato'!B53</f>
        <v>1.4.15</v>
      </c>
      <c r="C53" s="70" t="str">
        <f>VLOOKUP(B53,'Itens de Contrato'!B$5:J$151,2,0)</f>
        <v xml:space="preserve">INTERRUPTOR PARALELO COM 01 TECLA 10A/250V EM CONDULETE ALUMÍNIO Ф 3/4", TIPO "E", FAB. WETZEL, PIAL </v>
      </c>
      <c r="D53" s="30">
        <f>'Itens de Contrato'!E53</f>
        <v>6</v>
      </c>
      <c r="E53" s="32">
        <f>D53*('Itens de Contrato'!F53+'Itens de Contrato'!G53)</f>
        <v>563.36003008264584</v>
      </c>
      <c r="F53" s="55">
        <f>'Medição 11'!F53-'Medição 11'!G53</f>
        <v>6</v>
      </c>
      <c r="G53" s="34"/>
      <c r="H53" s="50">
        <f t="shared" si="1"/>
        <v>0</v>
      </c>
      <c r="I53" s="45">
        <f>G53*('Itens de Contrato'!F53+'Itens de Contrato'!G53)</f>
        <v>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26.4" customHeight="1" x14ac:dyDescent="0.25">
      <c r="A54" s="40" t="str">
        <f>'Itens de Contrato'!A54</f>
        <v>Instalações Elétricas - Tomadas e Interruptores</v>
      </c>
      <c r="B54" s="22" t="str">
        <f>'Itens de Contrato'!B54</f>
        <v>1.4.16</v>
      </c>
      <c r="C54" s="70" t="str">
        <f>VLOOKUP(B54,'Itens de Contrato'!B$5:J$151,2,0)</f>
        <v xml:space="preserve">TOMADA SIMPLES 2P+T 10A/250V NBR-14136 EM CONDULETE ALUMÍNIO Ф 3/4", TIPO "E", FAB. WETZEL, PIAL </v>
      </c>
      <c r="D54" s="30">
        <f>'Itens de Contrato'!E54</f>
        <v>6</v>
      </c>
      <c r="E54" s="32">
        <f>D54*('Itens de Contrato'!F54+'Itens de Contrato'!G54)</f>
        <v>496.29335983471185</v>
      </c>
      <c r="F54" s="55">
        <f>'Medição 11'!F54-'Medição 11'!G54</f>
        <v>6</v>
      </c>
      <c r="G54" s="34"/>
      <c r="H54" s="50">
        <f t="shared" si="1"/>
        <v>0</v>
      </c>
      <c r="I54" s="45">
        <f>G54*('Itens de Contrato'!F54+'Itens de Contrato'!G54)</f>
        <v>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26.4" customHeight="1" x14ac:dyDescent="0.25">
      <c r="A55" s="40" t="str">
        <f>'Itens de Contrato'!A55</f>
        <v>Instalações Elétricas - Tomadas e Interruptores</v>
      </c>
      <c r="B55" s="22" t="str">
        <f>'Itens de Contrato'!B55</f>
        <v>1.4.17</v>
      </c>
      <c r="C55" s="70" t="str">
        <f>VLOOKUP(B55,'Itens de Contrato'!B$5:J$151,2,0)</f>
        <v>TOMADA DE PISO SIMPLES 2P+T 20A/250V NBR-14136 EM PLACA 4" x 2" TP-04.45 C/SUPORTE, FAB. PIAL, WETZEL, TRAMONTINA</v>
      </c>
      <c r="D55" s="30">
        <f>'Itens de Contrato'!E55</f>
        <v>5</v>
      </c>
      <c r="E55" s="32">
        <f>D55*('Itens de Contrato'!F55+'Itens de Contrato'!G55)</f>
        <v>739.13059502410624</v>
      </c>
      <c r="F55" s="55">
        <f>'Medição 11'!F55-'Medição 11'!G55</f>
        <v>5</v>
      </c>
      <c r="G55" s="34"/>
      <c r="H55" s="50">
        <f t="shared" si="1"/>
        <v>0</v>
      </c>
      <c r="I55" s="45">
        <f>G55*('Itens de Contrato'!F55+'Itens de Contrato'!G55)</f>
        <v>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26.4" customHeight="1" x14ac:dyDescent="0.25">
      <c r="A56" s="40" t="str">
        <f>'Itens de Contrato'!A56</f>
        <v>Instalações Elétricas - Tomadas e Interruptores</v>
      </c>
      <c r="B56" s="22" t="str">
        <f>'Itens de Contrato'!B56</f>
        <v>1.4.18</v>
      </c>
      <c r="C56" s="70" t="str">
        <f>VLOOKUP(B56,'Itens de Contrato'!B$5:J$151,2,0)</f>
        <v>SENSOR DE PRESENÇA NO FORRO/TETO ALCANCE MINIMO DE 10,00m 360° X raio 8m - LEST4000 (XC) EXATRON</v>
      </c>
      <c r="D56" s="30">
        <f>'Itens de Contrato'!E56</f>
        <v>82</v>
      </c>
      <c r="E56" s="32">
        <f>D56*('Itens de Contrato'!F56+'Itens de Contrato'!G56)</f>
        <v>11617.623953698372</v>
      </c>
      <c r="F56" s="55">
        <f>'Medição 11'!F56-'Medição 11'!G56</f>
        <v>82</v>
      </c>
      <c r="G56" s="34"/>
      <c r="H56" s="50">
        <f t="shared" si="1"/>
        <v>0</v>
      </c>
      <c r="I56" s="45">
        <f>G56*('Itens de Contrato'!F56+'Itens de Contrato'!G56)</f>
        <v>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26.4" customHeight="1" x14ac:dyDescent="0.25">
      <c r="A57" s="40" t="str">
        <f>'Itens de Contrato'!A57</f>
        <v>Instalações Elétricas - Tomadas e Interruptores</v>
      </c>
      <c r="B57" s="22" t="str">
        <f>'Itens de Contrato'!B57</f>
        <v>1.4.19</v>
      </c>
      <c r="C57" s="70" t="str">
        <f>VLOOKUP(B57,'Itens de Contrato'!B$5:J$151,2,0)</f>
        <v>SENSOR DE PRESENÇA ARTICULADO ALCANCE MINIMO DE 10,00m 180° X 12m EM CONDULETE ou PAREDE - SPF0EX BC EXATRON</v>
      </c>
      <c r="D57" s="30">
        <f>'Itens de Contrato'!E57</f>
        <v>17</v>
      </c>
      <c r="E57" s="32">
        <f>D57*('Itens de Contrato'!F57+'Itens de Contrato'!G57)</f>
        <v>2505.9181893681184</v>
      </c>
      <c r="F57" s="55">
        <f>'Medição 11'!F57-'Medição 11'!G57</f>
        <v>17</v>
      </c>
      <c r="G57" s="34"/>
      <c r="H57" s="50">
        <f t="shared" si="1"/>
        <v>0</v>
      </c>
      <c r="I57" s="45">
        <f>G57*('Itens de Contrato'!F57+'Itens de Contrato'!G57)</f>
        <v>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26.4" customHeight="1" x14ac:dyDescent="0.25">
      <c r="A58" s="40" t="str">
        <f>'Itens de Contrato'!A58</f>
        <v>Instalações Elétricas - Tomadas e Interruptores</v>
      </c>
      <c r="B58" s="22" t="str">
        <f>'Itens de Contrato'!B58</f>
        <v>1.4.20</v>
      </c>
      <c r="C58" s="70" t="str">
        <f>VLOOKUP(B58,'Itens de Contrato'!B$5:J$151,2,0)</f>
        <v>SENSOR DE PRESENÇA FIXO PASSIVO THREE-WAY ALCANCE MINIMO DE 10,00m 180° X 12m EM CAIXA 4x2 - SPP0TR EXATRON</v>
      </c>
      <c r="D58" s="30">
        <f>'Itens de Contrato'!E58</f>
        <v>17</v>
      </c>
      <c r="E58" s="32">
        <f>D58*('Itens de Contrato'!F58+'Itens de Contrato'!G58)</f>
        <v>2304.0195674759002</v>
      </c>
      <c r="F58" s="55">
        <f>'Medição 11'!F58-'Medição 11'!G58</f>
        <v>17</v>
      </c>
      <c r="G58" s="34"/>
      <c r="H58" s="50">
        <f t="shared" si="1"/>
        <v>0</v>
      </c>
      <c r="I58" s="45">
        <f>G58*('Itens de Contrato'!F58+'Itens de Contrato'!G58)</f>
        <v>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26.4" customHeight="1" x14ac:dyDescent="0.25">
      <c r="A59" s="40" t="str">
        <f>'Itens de Contrato'!A59</f>
        <v>Instalações Elétricas - Luminárias e Acessórios (Somente Mão de Obra)</v>
      </c>
      <c r="B59" s="22" t="str">
        <f>'Itens de Contrato'!B59</f>
        <v>1.5.1</v>
      </c>
      <c r="C59" s="70" t="str">
        <f>VLOOKUP(B59,'Itens de Contrato'!B$5:J$151,2,0)</f>
        <v>LUMINARIA SLIM QUADRADA, EMBUTIDA NO FORRO, CORPO E REFLETOR EM ALUM., C/PROTEÇÃO EM VIDRO JATEADO</v>
      </c>
      <c r="D59" s="30">
        <f>'Itens de Contrato'!E59</f>
        <v>89</v>
      </c>
      <c r="E59" s="32">
        <f>D59*('Itens de Contrato'!F59+'Itens de Contrato'!G59)</f>
        <v>1225.53</v>
      </c>
      <c r="F59" s="55">
        <f>'Medição 11'!F59-'Medição 11'!G59</f>
        <v>89</v>
      </c>
      <c r="G59" s="34"/>
      <c r="H59" s="50">
        <f t="shared" si="1"/>
        <v>0</v>
      </c>
      <c r="I59" s="45">
        <f>G59*('Itens de Contrato'!F59+'Itens de Contrato'!G59)</f>
        <v>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26.4" customHeight="1" x14ac:dyDescent="0.25">
      <c r="A60" s="40" t="str">
        <f>'Itens de Contrato'!A60</f>
        <v>Instalações Elétricas - Luminárias e Acessórios (Somente Mão de Obra)</v>
      </c>
      <c r="B60" s="22" t="str">
        <f>'Itens de Contrato'!B60</f>
        <v>1.5.2</v>
      </c>
      <c r="C60" s="70" t="str">
        <f>VLOOKUP(B60,'Itens de Contrato'!B$5:J$151,2,0)</f>
        <v>LUMINARIA CIRCULAR, EMBUTIDA NO FORRO, CORPO E REFLETOR EM ALUM., C/PROTEÇÃO EM VIDRO TEMPERADO - A DEFINIR - VARANDAS</v>
      </c>
      <c r="D60" s="30">
        <f>'Itens de Contrato'!E60</f>
        <v>78</v>
      </c>
      <c r="E60" s="32">
        <f>D60*('Itens de Contrato'!F60+'Itens de Contrato'!G60)</f>
        <v>1074.06</v>
      </c>
      <c r="F60" s="55">
        <f>'Medição 11'!F60-'Medição 11'!G60</f>
        <v>78</v>
      </c>
      <c r="G60" s="34"/>
      <c r="H60" s="50">
        <f t="shared" si="1"/>
        <v>0</v>
      </c>
      <c r="I60" s="45">
        <f>G60*('Itens de Contrato'!F60+'Itens de Contrato'!G60)</f>
        <v>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6.4" customHeight="1" x14ac:dyDescent="0.25">
      <c r="A61" s="40" t="str">
        <f>'Itens de Contrato'!A61</f>
        <v>Instalações Elétricas - Luminárias e Acessórios (Somente Mão de Obra)</v>
      </c>
      <c r="B61" s="22" t="str">
        <f>'Itens de Contrato'!B61</f>
        <v>1.5.3</v>
      </c>
      <c r="C61" s="70" t="str">
        <f>VLOOKUP(B61,'Itens de Contrato'!B$5:J$151,2,0)</f>
        <v>ARANDELA NAVAL TIPO TARTARUGA EM ALUMINIO FUNDIDO C/VIDRO E GRADE, COM LÂMPADA LED 12W - PAREDE/TETO</v>
      </c>
      <c r="D61" s="30">
        <f>'Itens de Contrato'!E61</f>
        <v>15</v>
      </c>
      <c r="E61" s="32">
        <f>D61*('Itens de Contrato'!F61+'Itens de Contrato'!G61)</f>
        <v>377.55</v>
      </c>
      <c r="F61" s="55">
        <f>'Medição 11'!F61-'Medição 11'!G61</f>
        <v>15</v>
      </c>
      <c r="G61" s="34"/>
      <c r="H61" s="50">
        <f t="shared" si="1"/>
        <v>0</v>
      </c>
      <c r="I61" s="45">
        <f>G61*('Itens de Contrato'!F61+'Itens de Contrato'!G61)</f>
        <v>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26.4" customHeight="1" x14ac:dyDescent="0.25">
      <c r="A62" s="40" t="str">
        <f>'Itens de Contrato'!A62</f>
        <v>Instalações Elétricas - Luminárias e Acessórios (Somente Mão de Obra)</v>
      </c>
      <c r="B62" s="22" t="str">
        <f>'Itens de Contrato'!B62</f>
        <v>1.5.4</v>
      </c>
      <c r="C62" s="70" t="str">
        <f>VLOOKUP(B62,'Itens de Contrato'!B$5:J$151,2,0)</f>
        <v>LUMINÁRIA SOBREPOR REDONDA COR BRANCA C/FECHAMENTO EM VIDRO JATEADO</v>
      </c>
      <c r="D62" s="30">
        <f>'Itens de Contrato'!E62</f>
        <v>4</v>
      </c>
      <c r="E62" s="32">
        <f>D62*('Itens de Contrato'!F62+'Itens de Contrato'!G62)</f>
        <v>55.08</v>
      </c>
      <c r="F62" s="55">
        <f>'Medição 11'!F62-'Medição 11'!G62</f>
        <v>4</v>
      </c>
      <c r="G62" s="34"/>
      <c r="H62" s="50">
        <f t="shared" si="1"/>
        <v>0</v>
      </c>
      <c r="I62" s="45">
        <f>G62*('Itens de Contrato'!F62+'Itens de Contrato'!G62)</f>
        <v>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26.4" customHeight="1" x14ac:dyDescent="0.25">
      <c r="A63" s="40" t="str">
        <f>'Itens de Contrato'!A63</f>
        <v>Instalações Elétricas - Luminárias e Acessórios (Somente Mão de Obra)</v>
      </c>
      <c r="B63" s="22" t="str">
        <f>'Itens de Contrato'!B63</f>
        <v>1.5.5</v>
      </c>
      <c r="C63" s="70" t="str">
        <f>VLOOKUP(B63,'Itens de Contrato'!B$5:J$151,2,0)</f>
        <v>LUMINÁRIA EMBUTIR COR BRANCA C/MINI DICRÓICA</v>
      </c>
      <c r="D63" s="30">
        <f>'Itens de Contrato'!E63</f>
        <v>7</v>
      </c>
      <c r="E63" s="32">
        <f>D63*('Itens de Contrato'!F63+'Itens de Contrato'!G63)</f>
        <v>96.39</v>
      </c>
      <c r="F63" s="55">
        <f>'Medição 11'!F63-'Medição 11'!G63</f>
        <v>7</v>
      </c>
      <c r="G63" s="34"/>
      <c r="H63" s="50">
        <f t="shared" si="1"/>
        <v>0</v>
      </c>
      <c r="I63" s="45">
        <f>G63*('Itens de Contrato'!F63+'Itens de Contrato'!G63)</f>
        <v>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6.4" customHeight="1" x14ac:dyDescent="0.25">
      <c r="A64" s="40" t="str">
        <f>'Itens de Contrato'!A64</f>
        <v>Instalações Elétricas - Luminárias e Acessórios (Somente Mão de Obra)</v>
      </c>
      <c r="B64" s="22" t="str">
        <f>'Itens de Contrato'!B64</f>
        <v>1.5.6</v>
      </c>
      <c r="C64" s="70" t="str">
        <f>VLOOKUP(B64,'Itens de Contrato'!B$5:J$151,2,0)</f>
        <v>LUMINÁRIA EMBUTIR ORIENTÁVEL COR BRANCA C/MINI DICRÓICA</v>
      </c>
      <c r="D64" s="30">
        <f>'Itens de Contrato'!E64</f>
        <v>4</v>
      </c>
      <c r="E64" s="32">
        <f>D64*('Itens de Contrato'!F64+'Itens de Contrato'!G64)</f>
        <v>59.6</v>
      </c>
      <c r="F64" s="55">
        <f>'Medição 11'!F64-'Medição 11'!G64</f>
        <v>4</v>
      </c>
      <c r="G64" s="34"/>
      <c r="H64" s="50">
        <f t="shared" si="1"/>
        <v>0</v>
      </c>
      <c r="I64" s="45">
        <f>G64*('Itens de Contrato'!F64+'Itens de Contrato'!G64)</f>
        <v>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26.4" customHeight="1" x14ac:dyDescent="0.25">
      <c r="A65" s="40" t="str">
        <f>'Itens de Contrato'!A65</f>
        <v>Instalações Elétricas - Luminárias e Acessórios (Somente Mão de Obra)</v>
      </c>
      <c r="B65" s="22" t="str">
        <f>'Itens de Contrato'!B65</f>
        <v>1.5.7</v>
      </c>
      <c r="C65" s="70" t="str">
        <f>VLOOKUP(B65,'Itens de Contrato'!B$5:J$151,2,0)</f>
        <v>LUMINÁRIA DE EMBUTIR COR BRANCA C/LÂMPADA PAR-20</v>
      </c>
      <c r="D65" s="30">
        <f>'Itens de Contrato'!E65</f>
        <v>10</v>
      </c>
      <c r="E65" s="32">
        <f>D65*('Itens de Contrato'!F65+'Itens de Contrato'!G65)</f>
        <v>137.69999999999999</v>
      </c>
      <c r="F65" s="55">
        <f>'Medição 11'!F65-'Medição 11'!G65</f>
        <v>10</v>
      </c>
      <c r="G65" s="34"/>
      <c r="H65" s="50">
        <f t="shared" si="1"/>
        <v>0</v>
      </c>
      <c r="I65" s="45">
        <f>G65*('Itens de Contrato'!F65+'Itens de Contrato'!G65)</f>
        <v>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26.4" customHeight="1" x14ac:dyDescent="0.25">
      <c r="A66" s="40" t="str">
        <f>'Itens de Contrato'!A66</f>
        <v>Instalações Elétricas - Luminárias e Acessórios (Somente Mão de Obra)</v>
      </c>
      <c r="B66" s="22" t="str">
        <f>'Itens de Contrato'!B66</f>
        <v>1.5.8</v>
      </c>
      <c r="C66" s="70" t="str">
        <f>VLOOKUP(B66,'Itens de Contrato'!B$5:J$151,2,0)</f>
        <v>ARANDELA DE SOBREPOR NA PAREDE C/LÂMPADA ELETRÔNICA</v>
      </c>
      <c r="D66" s="30">
        <f>'Itens de Contrato'!E66</f>
        <v>5</v>
      </c>
      <c r="E66" s="32">
        <f>D66*('Itens de Contrato'!F66+'Itens de Contrato'!G66)</f>
        <v>112.5</v>
      </c>
      <c r="F66" s="55">
        <f>'Medição 11'!F66-'Medição 11'!G66</f>
        <v>5</v>
      </c>
      <c r="G66" s="34"/>
      <c r="H66" s="50">
        <f t="shared" si="1"/>
        <v>0</v>
      </c>
      <c r="I66" s="45">
        <f>G66*('Itens de Contrato'!F66+'Itens de Contrato'!G66)</f>
        <v>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26.4" customHeight="1" x14ac:dyDescent="0.25">
      <c r="A67" s="40" t="str">
        <f>'Itens de Contrato'!A67</f>
        <v>Instalações Elétricas - Luminárias e Acessórios (Somente Mão de Obra)</v>
      </c>
      <c r="B67" s="22" t="str">
        <f>'Itens de Contrato'!B67</f>
        <v>1.5.9</v>
      </c>
      <c r="C67" s="70" t="str">
        <f>VLOOKUP(B67,'Itens de Contrato'!B$5:J$151,2,0)</f>
        <v>BALIZADOR EMBUTIDO NA ALVENARIA, USO EXTERNO, COM LÂMPADA LED 6W 3000K - MURETAS</v>
      </c>
      <c r="D67" s="30">
        <f>'Itens de Contrato'!E67</f>
        <v>20</v>
      </c>
      <c r="E67" s="32">
        <f>D67*('Itens de Contrato'!F67+'Itens de Contrato'!G67)</f>
        <v>450</v>
      </c>
      <c r="F67" s="55">
        <f>'Medição 11'!F67-'Medição 11'!G67</f>
        <v>20</v>
      </c>
      <c r="G67" s="34"/>
      <c r="H67" s="50">
        <f t="shared" si="1"/>
        <v>0</v>
      </c>
      <c r="I67" s="45">
        <f>G67*('Itens de Contrato'!F67+'Itens de Contrato'!G67)</f>
        <v>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26.4" customHeight="1" x14ac:dyDescent="0.25">
      <c r="A68" s="40" t="str">
        <f>'Itens de Contrato'!A68</f>
        <v>Instalações Elétricas - Luminárias e Acessórios (Somente Mão de Obra)</v>
      </c>
      <c r="B68" s="22" t="str">
        <f>'Itens de Contrato'!B68</f>
        <v>1.5.10</v>
      </c>
      <c r="C68" s="70" t="str">
        <f>VLOOKUP(B68,'Itens de Contrato'!B$5:J$151,2,0)</f>
        <v>LUMINÁRIA EMBUTIR COR BRANCA C/LÂMPADA AR-70</v>
      </c>
      <c r="D68" s="30">
        <f>'Itens de Contrato'!E68</f>
        <v>3</v>
      </c>
      <c r="E68" s="32">
        <f>D68*('Itens de Contrato'!F68+'Itens de Contrato'!G68)</f>
        <v>67.5</v>
      </c>
      <c r="F68" s="55">
        <f>'Medição 11'!F68-'Medição 11'!G68</f>
        <v>3</v>
      </c>
      <c r="G68" s="34"/>
      <c r="H68" s="50">
        <f t="shared" si="1"/>
        <v>0</v>
      </c>
      <c r="I68" s="45">
        <f>G68*('Itens de Contrato'!F68+'Itens de Contrato'!G68)</f>
        <v>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26.4" customHeight="1" x14ac:dyDescent="0.25">
      <c r="A69" s="40" t="str">
        <f>'Itens de Contrato'!A69</f>
        <v>Instalações Elétricas - Luminárias e Acessórios (Somente Mão de Obra)</v>
      </c>
      <c r="B69" s="22" t="str">
        <f>'Itens de Contrato'!B69</f>
        <v>1.5.11</v>
      </c>
      <c r="C69" s="70" t="str">
        <f>VLOOKUP(B69,'Itens de Contrato'!B$5:J$151,2,0)</f>
        <v>LUMINÁRIA SUBAQUÁTICA COR BRANCA COM LED</v>
      </c>
      <c r="D69" s="30">
        <f>'Itens de Contrato'!E69</f>
        <v>8</v>
      </c>
      <c r="E69" s="32">
        <f>D69*('Itens de Contrato'!F69+'Itens de Contrato'!G69)</f>
        <v>316</v>
      </c>
      <c r="F69" s="55">
        <f>'Medição 11'!F69-'Medição 11'!G69</f>
        <v>8</v>
      </c>
      <c r="G69" s="34"/>
      <c r="H69" s="50">
        <f t="shared" si="1"/>
        <v>0</v>
      </c>
      <c r="I69" s="45">
        <f>G69*('Itens de Contrato'!F69+'Itens de Contrato'!G69)</f>
        <v>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26.4" customHeight="1" x14ac:dyDescent="0.25">
      <c r="A70" s="40" t="str">
        <f>'Itens de Contrato'!A70</f>
        <v>Instalações Elétricas - Luminárias e Acessórios (Somente Mão de Obra)</v>
      </c>
      <c r="B70" s="22" t="str">
        <f>'Itens de Contrato'!B70</f>
        <v>1.5.12</v>
      </c>
      <c r="C70" s="70" t="str">
        <f>VLOOKUP(B70,'Itens de Contrato'!B$5:J$151,2,0)</f>
        <v xml:space="preserve">LUMINÁRIA BLINDADA DE EMBUTIR NO PISO </v>
      </c>
      <c r="D70" s="30">
        <f>'Itens de Contrato'!E70</f>
        <v>10</v>
      </c>
      <c r="E70" s="32">
        <f>D70*('Itens de Contrato'!F70+'Itens de Contrato'!G70)</f>
        <v>450</v>
      </c>
      <c r="F70" s="55">
        <f>'Medição 11'!F70-'Medição 11'!G70</f>
        <v>10</v>
      </c>
      <c r="G70" s="34"/>
      <c r="H70" s="50">
        <f t="shared" ref="H70:H101" si="2">G70/D70</f>
        <v>0</v>
      </c>
      <c r="I70" s="45">
        <f>G70*('Itens de Contrato'!F70+'Itens de Contrato'!G70)</f>
        <v>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26.4" customHeight="1" x14ac:dyDescent="0.25">
      <c r="A71" s="40" t="str">
        <f>'Itens de Contrato'!A71</f>
        <v>Instalações Elétricas - Luminárias e Acessórios (Somente Mão de Obra)</v>
      </c>
      <c r="B71" s="22" t="str">
        <f>'Itens de Contrato'!B71</f>
        <v>1.5.13</v>
      </c>
      <c r="C71" s="70" t="str">
        <f>VLOOKUP(B71,'Itens de Contrato'!B$5:J$151,2,0)</f>
        <v>LUMINÁRIA DE JARDIM TIPO ESPETO</v>
      </c>
      <c r="D71" s="30">
        <f>'Itens de Contrato'!E71</f>
        <v>35</v>
      </c>
      <c r="E71" s="32">
        <f>D71*('Itens de Contrato'!F71+'Itens de Contrato'!G71)</f>
        <v>481.95</v>
      </c>
      <c r="F71" s="55">
        <f>'Medição 11'!F71-'Medição 11'!G71</f>
        <v>35</v>
      </c>
      <c r="G71" s="34"/>
      <c r="H71" s="50">
        <f t="shared" si="2"/>
        <v>0</v>
      </c>
      <c r="I71" s="45">
        <f>G71*('Itens de Contrato'!F71+'Itens de Contrato'!G71)</f>
        <v>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26.4" customHeight="1" x14ac:dyDescent="0.25">
      <c r="A72" s="40" t="str">
        <f>'Itens de Contrato'!A72</f>
        <v>Instalações Elétricas - Luminárias e Acessórios (Somente Mão de Obra)</v>
      </c>
      <c r="B72" s="22" t="str">
        <f>'Itens de Contrato'!B72</f>
        <v>1.5.14</v>
      </c>
      <c r="C72" s="70" t="str">
        <f>VLOOKUP(B72,'Itens de Contrato'!B$5:J$151,2,0)</f>
        <v>REFLETOR XX</v>
      </c>
      <c r="D72" s="30">
        <f>'Itens de Contrato'!E72</f>
        <v>15</v>
      </c>
      <c r="E72" s="32">
        <f>D72*('Itens de Contrato'!F72+'Itens de Contrato'!G72)</f>
        <v>525</v>
      </c>
      <c r="F72" s="55">
        <f>'Medição 11'!F72-'Medição 11'!G72</f>
        <v>15</v>
      </c>
      <c r="G72" s="34"/>
      <c r="H72" s="50">
        <f t="shared" si="2"/>
        <v>0</v>
      </c>
      <c r="I72" s="45">
        <f>G72*('Itens de Contrato'!F72+'Itens de Contrato'!G72)</f>
        <v>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26.4" customHeight="1" x14ac:dyDescent="0.25">
      <c r="A73" s="40" t="str">
        <f>'Itens de Contrato'!A73</f>
        <v>Instalações Elétricas - Luminárias e Acessórios (Somente Mão de Obra)</v>
      </c>
      <c r="B73" s="22" t="str">
        <f>'Itens de Contrato'!B73</f>
        <v>1.5.15</v>
      </c>
      <c r="C73" s="70" t="str">
        <f>VLOOKUP(B73,'Itens de Contrato'!B$5:J$151,2,0)</f>
        <v>LUSTRE PENDENTE</v>
      </c>
      <c r="D73" s="30">
        <f>'Itens de Contrato'!E73</f>
        <v>3</v>
      </c>
      <c r="E73" s="32">
        <f>D73*('Itens de Contrato'!F73+'Itens de Contrato'!G73)</f>
        <v>450</v>
      </c>
      <c r="F73" s="55">
        <f>'Medição 11'!F73-'Medição 11'!G73</f>
        <v>3</v>
      </c>
      <c r="G73" s="34"/>
      <c r="H73" s="50">
        <f t="shared" si="2"/>
        <v>0</v>
      </c>
      <c r="I73" s="45">
        <f>G73*('Itens de Contrato'!F73+'Itens de Contrato'!G73)</f>
        <v>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26.4" customHeight="1" x14ac:dyDescent="0.25">
      <c r="A74" s="40" t="str">
        <f>'Itens de Contrato'!A74</f>
        <v>Instalações Elétricas - Luminárias e Acessórios (Somente Mão de Obra)</v>
      </c>
      <c r="B74" s="22" t="str">
        <f>'Itens de Contrato'!B74</f>
        <v>1.5.16</v>
      </c>
      <c r="C74" s="70" t="str">
        <f>VLOOKUP(B74,'Itens de Contrato'!B$5:J$151,2,0)</f>
        <v xml:space="preserve">PERFIL COM FITA DE LED E DRIVES </v>
      </c>
      <c r="D74" s="30">
        <f>'Itens de Contrato'!E74</f>
        <v>37</v>
      </c>
      <c r="E74" s="32">
        <f>D74*('Itens de Contrato'!F74+'Itens de Contrato'!G74)</f>
        <v>1276.5</v>
      </c>
      <c r="F74" s="55">
        <f>'Medição 11'!F74-'Medição 11'!G74</f>
        <v>37</v>
      </c>
      <c r="G74" s="34"/>
      <c r="H74" s="50">
        <f t="shared" si="2"/>
        <v>0</v>
      </c>
      <c r="I74" s="45">
        <f>G74*('Itens de Contrato'!F74+'Itens de Contrato'!G74)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26.4" customHeight="1" x14ac:dyDescent="0.25">
      <c r="A75" s="40" t="str">
        <f>'Itens de Contrato'!A75</f>
        <v>Instalações Elétricas - Luminárias e Acessórios (Somente Mão de Obra)</v>
      </c>
      <c r="B75" s="22" t="str">
        <f>'Itens de Contrato'!B75</f>
        <v>1.5.17</v>
      </c>
      <c r="C75" s="70" t="str">
        <f>VLOOKUP(B75,'Itens de Contrato'!B$5:J$151,2,0)</f>
        <v>LUMINARIA TIPO CALHA DE SOBREPOR COM LED 32W - 3800LUX, FAB. G-LIGHT</v>
      </c>
      <c r="D75" s="30">
        <f>'Itens de Contrato'!E75</f>
        <v>58</v>
      </c>
      <c r="E75" s="32">
        <f>D75*('Itens de Contrato'!F75+'Itens de Contrato'!G75)</f>
        <v>1914</v>
      </c>
      <c r="F75" s="55">
        <f>'Medição 11'!F75-'Medição 11'!G75</f>
        <v>58</v>
      </c>
      <c r="G75" s="34"/>
      <c r="H75" s="50">
        <f t="shared" si="2"/>
        <v>0</v>
      </c>
      <c r="I75" s="45">
        <f>G75*('Itens de Contrato'!F75+'Itens de Contrato'!G75)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26.4" customHeight="1" x14ac:dyDescent="0.25">
      <c r="A76" s="40" t="str">
        <f>'Itens de Contrato'!A76</f>
        <v>Instalações Elétricas - Luminárias e Acessórios (Somente Mão de Obra)</v>
      </c>
      <c r="B76" s="22" t="str">
        <f>'Itens de Contrato'!B76</f>
        <v>1.5.18</v>
      </c>
      <c r="C76" s="70" t="str">
        <f>VLOOKUP(B76,'Itens de Contrato'!B$5:J$151,2,0)</f>
        <v>LUMINÁRIA TIPO CALHA DE SOBREPOR, HERMÉTICA IP-65 COM LED 32W - G-LIGHT</v>
      </c>
      <c r="D76" s="30">
        <f>'Itens de Contrato'!E76</f>
        <v>50</v>
      </c>
      <c r="E76" s="32">
        <f>D76*('Itens de Contrato'!F76+'Itens de Contrato'!G76)</f>
        <v>1650</v>
      </c>
      <c r="F76" s="55">
        <f>'Medição 11'!F76-'Medição 11'!G76</f>
        <v>50</v>
      </c>
      <c r="G76" s="34"/>
      <c r="H76" s="50">
        <f t="shared" si="2"/>
        <v>0</v>
      </c>
      <c r="I76" s="45">
        <f>G76*('Itens de Contrato'!F76+'Itens de Contrato'!G76)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26.4" customHeight="1" x14ac:dyDescent="0.25">
      <c r="A77" s="40" t="str">
        <f>'Itens de Contrato'!A77</f>
        <v>Instalações Elétricas - Luminárias e Acessórios (Somente Mão de Obra)</v>
      </c>
      <c r="B77" s="22" t="str">
        <f>'Itens de Contrato'!B77</f>
        <v>1.5.19</v>
      </c>
      <c r="C77" s="70" t="str">
        <f>VLOOKUP(B77,'Itens de Contrato'!B$5:J$151,2,0)</f>
        <v xml:space="preserve">LÂMPADA TUBULAR T5 LED 1200mm, COM DRIVER - EMBUTIDA NA SANCA </v>
      </c>
      <c r="D77" s="30">
        <f>'Itens de Contrato'!E77</f>
        <v>81</v>
      </c>
      <c r="E77" s="32">
        <f>D77*('Itens de Contrato'!F77+'Itens de Contrato'!G77)</f>
        <v>1358.37</v>
      </c>
      <c r="F77" s="55">
        <f>'Medição 11'!F77-'Medição 11'!G77</f>
        <v>81</v>
      </c>
      <c r="G77" s="34"/>
      <c r="H77" s="50">
        <f t="shared" si="2"/>
        <v>0</v>
      </c>
      <c r="I77" s="45">
        <f>G77*('Itens de Contrato'!F77+'Itens de Contrato'!G77)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26.4" customHeight="1" x14ac:dyDescent="0.25">
      <c r="A78" s="40" t="str">
        <f>'Itens de Contrato'!A78</f>
        <v>Instalações Elétricas - Luminárias e Acessórios (Somente Mão de Obra)</v>
      </c>
      <c r="B78" s="22" t="str">
        <f>'Itens de Contrato'!B78</f>
        <v>1.5.20</v>
      </c>
      <c r="C78" s="70" t="str">
        <f>VLOOKUP(B78,'Itens de Contrato'!B$5:J$151,2,0)</f>
        <v>LUMINÁRIA DE OBSTÁCULO C/MASTRO, FOTO-CÉLULA MOD. ASE-1 E LÂMPADA LED 1x9W</v>
      </c>
      <c r="D78" s="30">
        <f>'Itens de Contrato'!E78</f>
        <v>1</v>
      </c>
      <c r="E78" s="32">
        <f>D78*('Itens de Contrato'!F78+'Itens de Contrato'!G78)</f>
        <v>50.1</v>
      </c>
      <c r="F78" s="55">
        <f>'Medição 11'!F78-'Medição 11'!G78</f>
        <v>1</v>
      </c>
      <c r="G78" s="34"/>
      <c r="H78" s="50">
        <f t="shared" si="2"/>
        <v>0</v>
      </c>
      <c r="I78" s="45">
        <f>G78*('Itens de Contrato'!F78+'Itens de Contrato'!G78)</f>
        <v>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26.4" customHeight="1" x14ac:dyDescent="0.25">
      <c r="A79" s="40" t="str">
        <f>'Itens de Contrato'!A79</f>
        <v>Instalações Elétricas - Eletrocalhas e Acessórios</v>
      </c>
      <c r="B79" s="22" t="str">
        <f>'Itens de Contrato'!B79</f>
        <v>1.6.1</v>
      </c>
      <c r="C79" s="70" t="str">
        <f>VLOOKUP(B79,'Itens de Contrato'!B$5:J$151,2,0)</f>
        <v xml:space="preserve">ELETROCALHA C/VIROLA "C" EM CHAPA DE AÇO PERFURADA, CH#18 MSG, Ref.: MAX.ELC-GE, NBR-10476, DIM.300x100mm, FAB. MAXTIL,CARMEHIL     </v>
      </c>
      <c r="D79" s="30">
        <f>'Itens de Contrato'!E79</f>
        <v>6</v>
      </c>
      <c r="E79" s="32">
        <f>D79*('Itens de Contrato'!F79+'Itens de Contrato'!G79)</f>
        <v>1416.4480756363664</v>
      </c>
      <c r="F79" s="55">
        <f>'Medição 11'!F79-'Medição 11'!G79</f>
        <v>6</v>
      </c>
      <c r="G79" s="34"/>
      <c r="H79" s="50">
        <f t="shared" si="2"/>
        <v>0</v>
      </c>
      <c r="I79" s="45">
        <f>G79*('Itens de Contrato'!F79+'Itens de Contrato'!G79)</f>
        <v>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26.4" customHeight="1" x14ac:dyDescent="0.25">
      <c r="A80" s="40" t="str">
        <f>'Itens de Contrato'!A80</f>
        <v>Instalações Elétricas - Eletrocalhas e Acessórios</v>
      </c>
      <c r="B80" s="22" t="str">
        <f>'Itens de Contrato'!B80</f>
        <v>1.6.2</v>
      </c>
      <c r="C80" s="70" t="str">
        <f>VLOOKUP(B80,'Itens de Contrato'!B$5:J$151,2,0)</f>
        <v xml:space="preserve">TAMPA DE PRESSÃO C/REFORÇO EM CHAPA DE AÇO LISA, CH#20 MSG, Ref.: MAX.ET.PP-GE, NBR-10476, P/ELETROCALHA 300mm, FAB. MAXTIL,CARMEHIL     </v>
      </c>
      <c r="D80" s="30">
        <f>'Itens de Contrato'!E80</f>
        <v>6</v>
      </c>
      <c r="E80" s="32">
        <f>D80*('Itens de Contrato'!F80+'Itens de Contrato'!G80)</f>
        <v>729.18237227066265</v>
      </c>
      <c r="F80" s="55">
        <f>'Medição 11'!F80-'Medição 11'!G80</f>
        <v>6</v>
      </c>
      <c r="G80" s="34"/>
      <c r="H80" s="50">
        <f t="shared" si="2"/>
        <v>0</v>
      </c>
      <c r="I80" s="45">
        <f>G80*('Itens de Contrato'!F80+'Itens de Contrato'!G80)</f>
        <v>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26.4" customHeight="1" x14ac:dyDescent="0.25">
      <c r="A81" s="40" t="str">
        <f>'Itens de Contrato'!A81</f>
        <v>Instalações Elétricas - Eletrocalhas e Acessórios</v>
      </c>
      <c r="B81" s="22" t="str">
        <f>'Itens de Contrato'!B81</f>
        <v>1.6.3</v>
      </c>
      <c r="C81" s="70" t="str">
        <f>VLOOKUP(B81,'Itens de Contrato'!B$5:J$151,2,0)</f>
        <v xml:space="preserve">CURVA HORIZONTAL 90o EM CHAPA DE AÇO LISA, CH#18 MSG, Ref.: MAX.EL.CH9JI-GE, NBR-10476, P/ELETROCALHA 300x100mm, FAB. MAXTIL,CARMEHIL     </v>
      </c>
      <c r="D81" s="30">
        <f>'Itens de Contrato'!E81</f>
        <v>2</v>
      </c>
      <c r="E81" s="32">
        <f>D81*('Itens de Contrato'!F81+'Itens de Contrato'!G81)</f>
        <v>656.35914615978072</v>
      </c>
      <c r="F81" s="55">
        <f>'Medição 11'!F81-'Medição 11'!G81</f>
        <v>2</v>
      </c>
      <c r="G81" s="34"/>
      <c r="H81" s="50">
        <f t="shared" si="2"/>
        <v>0</v>
      </c>
      <c r="I81" s="45">
        <f>G81*('Itens de Contrato'!F81+'Itens de Contrato'!G81)</f>
        <v>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26.4" customHeight="1" x14ac:dyDescent="0.25">
      <c r="A82" s="40" t="str">
        <f>'Itens de Contrato'!A82</f>
        <v>Instalações Elétricas - Eletrocalhas e Acessórios</v>
      </c>
      <c r="B82" s="22" t="str">
        <f>'Itens de Contrato'!B82</f>
        <v>1.6.4</v>
      </c>
      <c r="C82" s="70" t="str">
        <f>VLOOKUP(B82,'Itens de Contrato'!B$5:J$151,2,0)</f>
        <v xml:space="preserve">CURVA DE INVERSÃO EM CHAPA DE AÇO LISA, CH#18 MSG, Ref.: MAX.EL.CE9JI-GF, NBR-6323, P/ELETROCALHA 300x100mm, FAB. MAXTIL,CARMEHIL     </v>
      </c>
      <c r="D82" s="30">
        <f>'Itens de Contrato'!E82</f>
        <v>1</v>
      </c>
      <c r="E82" s="32">
        <f>D82*('Itens de Contrato'!F82+'Itens de Contrato'!G82)</f>
        <v>218.77706723794816</v>
      </c>
      <c r="F82" s="55">
        <f>'Medição 11'!F82-'Medição 11'!G82</f>
        <v>1</v>
      </c>
      <c r="G82" s="34"/>
      <c r="H82" s="50">
        <f t="shared" si="2"/>
        <v>0</v>
      </c>
      <c r="I82" s="45">
        <f>G82*('Itens de Contrato'!F82+'Itens de Contrato'!G82)</f>
        <v>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26.4" customHeight="1" x14ac:dyDescent="0.25">
      <c r="A83" s="40" t="str">
        <f>'Itens de Contrato'!A83</f>
        <v>Instalações Elétricas - Eletrocalhas e Acessórios</v>
      </c>
      <c r="B83" s="22" t="str">
        <f>'Itens de Contrato'!B83</f>
        <v>1.6.5</v>
      </c>
      <c r="C83" s="70" t="str">
        <f>VLOOKUP(B83,'Itens de Contrato'!B$5:J$151,2,0)</f>
        <v xml:space="preserve">TE HORIZONTAL 90o EM CHAPA DE AÇO LISA, CH#18 MSG, Ref.: MAX.EL.TRJI-GE, NBR-10476, P/ELETROCALHA 300x100mm, FAB. MAXTIL, CARMEHIL     </v>
      </c>
      <c r="D83" s="30">
        <f>'Itens de Contrato'!E83</f>
        <v>1</v>
      </c>
      <c r="E83" s="32">
        <f>D83*('Itens de Contrato'!F83+'Itens de Contrato'!G83)</f>
        <v>218.77706723794816</v>
      </c>
      <c r="F83" s="55">
        <f>'Medição 11'!F83-'Medição 11'!G83</f>
        <v>1</v>
      </c>
      <c r="G83" s="34"/>
      <c r="H83" s="50">
        <f t="shared" si="2"/>
        <v>0</v>
      </c>
      <c r="I83" s="45">
        <f>G83*('Itens de Contrato'!F83+'Itens de Contrato'!G83)</f>
        <v>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26.4" customHeight="1" x14ac:dyDescent="0.25">
      <c r="A84" s="40" t="str">
        <f>'Itens de Contrato'!A84</f>
        <v>Instalações Elétricas - Eletrocalhas e Acessórios</v>
      </c>
      <c r="B84" s="22" t="str">
        <f>'Itens de Contrato'!B84</f>
        <v>1.6.6</v>
      </c>
      <c r="C84" s="70" t="str">
        <f>VLOOKUP(B84,'Itens de Contrato'!B$5:J$151,2,0)</f>
        <v xml:space="preserve">FLANGE P/PAINEL EM CHAPA DE AÇO LISA, CH#18 MSG, Ref.: MAX.E.ACO-GE, NBR-10476, P/ELETROCALHA 300x100mm, FAB. MAXTIL,CARMEHIL     </v>
      </c>
      <c r="D84" s="30">
        <f>'Itens de Contrato'!E84</f>
        <v>1</v>
      </c>
      <c r="E84" s="32">
        <f>D84*('Itens de Contrato'!F84+'Itens de Contrato'!G84)</f>
        <v>32.359668394628173</v>
      </c>
      <c r="F84" s="55">
        <f>'Medição 11'!F84-'Medição 11'!G84</f>
        <v>1</v>
      </c>
      <c r="G84" s="34"/>
      <c r="H84" s="50">
        <f t="shared" si="2"/>
        <v>0</v>
      </c>
      <c r="I84" s="45">
        <f>G84*('Itens de Contrato'!F84+'Itens de Contrato'!G84)</f>
        <v>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26.4" customHeight="1" x14ac:dyDescent="0.25">
      <c r="A85" s="40" t="str">
        <f>'Itens de Contrato'!A85</f>
        <v>Instalações Elétricas - Eletrocalhas e Acessórios</v>
      </c>
      <c r="B85" s="22" t="str">
        <f>'Itens de Contrato'!B85</f>
        <v>1.6.7</v>
      </c>
      <c r="C85" s="70" t="str">
        <f>VLOOKUP(B85,'Itens de Contrato'!B$5:J$151,2,0)</f>
        <v xml:space="preserve">TALA DE JUNÇÃO SIMPLES P/ELETROCALHA, CURTA A=100mm, 08 FUROS, B=95mm, Ref.: MAX.E.JSC.100, NBR-10476, FAB. MAXTIL, CARMEHIL  </v>
      </c>
      <c r="D85" s="30">
        <f>'Itens de Contrato'!E85</f>
        <v>22</v>
      </c>
      <c r="E85" s="32">
        <f>D85*('Itens de Contrato'!F85+'Itens de Contrato'!G85)</f>
        <v>195.49934377272768</v>
      </c>
      <c r="F85" s="55">
        <f>'Medição 11'!F85-'Medição 11'!G85</f>
        <v>22</v>
      </c>
      <c r="G85" s="34"/>
      <c r="H85" s="50">
        <f t="shared" si="2"/>
        <v>0</v>
      </c>
      <c r="I85" s="45">
        <f>G85*('Itens de Contrato'!F85+'Itens de Contrato'!G85)</f>
        <v>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26.4" customHeight="1" x14ac:dyDescent="0.25">
      <c r="A86" s="40" t="str">
        <f>'Itens de Contrato'!A86</f>
        <v>Instalações Elétricas - Eletrocalhas e Acessórios</v>
      </c>
      <c r="B86" s="22" t="str">
        <f>'Itens de Contrato'!B86</f>
        <v>1.6.8</v>
      </c>
      <c r="C86" s="70" t="str">
        <f>VLOOKUP(B86,'Itens de Contrato'!B$5:J$151,2,0)</f>
        <v>CHUMBADOR ROSCA INTERNA Ф1/4" x 31mm, Ref. MAX.ARS14, FAB. MAXTIL,CARMEHIL</v>
      </c>
      <c r="D86" s="30">
        <f>'Itens de Contrato'!E86</f>
        <v>66</v>
      </c>
      <c r="E86" s="32">
        <f>D86*('Itens de Contrato'!F86+'Itens de Contrato'!G86)</f>
        <v>470.30502511363721</v>
      </c>
      <c r="F86" s="55">
        <f>'Medição 11'!F86-'Medição 11'!G86</f>
        <v>66</v>
      </c>
      <c r="G86" s="34"/>
      <c r="H86" s="50">
        <f t="shared" si="2"/>
        <v>0</v>
      </c>
      <c r="I86" s="45">
        <f>G86*('Itens de Contrato'!F86+'Itens de Contrato'!G86)</f>
        <v>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26.4" customHeight="1" x14ac:dyDescent="0.25">
      <c r="A87" s="40" t="str">
        <f>'Itens de Contrato'!A87</f>
        <v>Instalações Elétricas - Eletrocalhas e Acessórios</v>
      </c>
      <c r="B87" s="22" t="str">
        <f>'Itens de Contrato'!B87</f>
        <v>1.6.9</v>
      </c>
      <c r="C87" s="70" t="str">
        <f>VLOOKUP(B87,'Itens de Contrato'!B$5:J$151,2,0)</f>
        <v>VERGALHÃO (TIRANTE) AÇO GALVANIZADO, ROSCA TOTAL Ф 1/4", Ref. MAX.AF.BR.1/4, FAB. MAXTIL,CARMEHIL</v>
      </c>
      <c r="D87" s="30">
        <f>'Itens de Contrato'!E87</f>
        <v>36</v>
      </c>
      <c r="E87" s="32">
        <f>D87*('Itens de Contrato'!F87+'Itens de Contrato'!G87)</f>
        <v>342.84481830743874</v>
      </c>
      <c r="F87" s="55">
        <f>'Medição 11'!F87-'Medição 11'!G87</f>
        <v>36</v>
      </c>
      <c r="G87" s="34"/>
      <c r="H87" s="50">
        <f t="shared" si="2"/>
        <v>0</v>
      </c>
      <c r="I87" s="45">
        <f>G87*('Itens de Contrato'!F87+'Itens de Contrato'!G87)</f>
        <v>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26.4" customHeight="1" x14ac:dyDescent="0.25">
      <c r="A88" s="40" t="str">
        <f>'Itens de Contrato'!A88</f>
        <v>Instalações Elétricas - Eletrocalhas e Acessórios</v>
      </c>
      <c r="B88" s="22" t="str">
        <f>'Itens de Contrato'!B88</f>
        <v>1.6.10</v>
      </c>
      <c r="C88" s="70" t="str">
        <f>VLOOKUP(B88,'Itens de Contrato'!B$5:J$151,2,0)</f>
        <v>PORCA SEXTAVADA Ref.AF.PS E ARRUELA LISA Ref.AF.AL Ф 1/4", FAB. MAXTIL,CARMEHIL</v>
      </c>
      <c r="D88" s="30">
        <f>'Itens de Contrato'!E88</f>
        <v>132</v>
      </c>
      <c r="E88" s="32">
        <f>D88*('Itens de Contrato'!F88+'Itens de Contrato'!G88)</f>
        <v>51.641336090909206</v>
      </c>
      <c r="F88" s="55">
        <f>'Medição 11'!F88-'Medição 11'!G88</f>
        <v>132</v>
      </c>
      <c r="G88" s="34"/>
      <c r="H88" s="50">
        <f t="shared" si="2"/>
        <v>0</v>
      </c>
      <c r="I88" s="45">
        <f>G88*('Itens de Contrato'!F88+'Itens de Contrato'!G88)</f>
        <v>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26.4" customHeight="1" x14ac:dyDescent="0.25">
      <c r="A89" s="40" t="str">
        <f>'Itens de Contrato'!A89</f>
        <v>Instalações Elétricas - Eletrocalhas e Acessórios</v>
      </c>
      <c r="B89" s="22" t="str">
        <f>'Itens de Contrato'!B89</f>
        <v>1.6.11</v>
      </c>
      <c r="C89" s="70" t="str">
        <f>VLOOKUP(B89,'Itens de Contrato'!B$5:J$151,2,0)</f>
        <v>PARAFUSO CABEÇA LENTILHA AUTO-TRAVANTE, Ф1/4" x 1/2" C/PORCA e ARRUELA LISA , Ref. MAX.AF.PAT, FAB. MAXTIL,CARMEHIL</v>
      </c>
      <c r="D89" s="30">
        <f>'Itens de Contrato'!E89</f>
        <v>180</v>
      </c>
      <c r="E89" s="32">
        <f>D89*('Itens de Contrato'!F89+'Itens de Contrato'!G89)</f>
        <v>171.42240915371937</v>
      </c>
      <c r="F89" s="55">
        <f>'Medição 11'!F89-'Medição 11'!G89</f>
        <v>180</v>
      </c>
      <c r="G89" s="34"/>
      <c r="H89" s="50">
        <f t="shared" si="2"/>
        <v>0</v>
      </c>
      <c r="I89" s="45">
        <f>G89*('Itens de Contrato'!F89+'Itens de Contrato'!G89)</f>
        <v>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26.4" customHeight="1" x14ac:dyDescent="0.25">
      <c r="A90" s="40" t="str">
        <f>'Itens de Contrato'!A90</f>
        <v>Instalações Elétricas - Eletrocalhas e Acessórios</v>
      </c>
      <c r="B90" s="22" t="str">
        <f>'Itens de Contrato'!B90</f>
        <v>1.6.12</v>
      </c>
      <c r="C90" s="70" t="str">
        <f>VLOOKUP(B90,'Itens de Contrato'!B$5:J$151,2,0)</f>
        <v xml:space="preserve">PERFILADO EM CHAPA DE AÇO PERFURADO, CH#16 MSG, Ref.: MAX.PPR-GE, NBR-10476, DIM.38x38mm, FAB. MAXTIL,CARMEHIL     </v>
      </c>
      <c r="D90" s="30">
        <f>'Itens de Contrato'!E90</f>
        <v>57</v>
      </c>
      <c r="E90" s="32">
        <f>D90*('Itens de Contrato'!F90+'Itens de Contrato'!G90)</f>
        <v>3567.9468571900888</v>
      </c>
      <c r="F90" s="55">
        <f>'Medição 11'!F90-'Medição 11'!G90</f>
        <v>57</v>
      </c>
      <c r="G90" s="34"/>
      <c r="H90" s="50">
        <f t="shared" si="2"/>
        <v>0</v>
      </c>
      <c r="I90" s="45">
        <f>G90*('Itens de Contrato'!F90+'Itens de Contrato'!G90)</f>
        <v>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26.4" customHeight="1" x14ac:dyDescent="0.25">
      <c r="A91" s="40" t="str">
        <f>'Itens de Contrato'!A91</f>
        <v>Instalações Elétricas - Quadros - Infraestrutura</v>
      </c>
      <c r="B91" s="22" t="str">
        <f>'Itens de Contrato'!B91</f>
        <v>1.7.1</v>
      </c>
      <c r="C91" s="70" t="str">
        <f>VLOOKUP(B91,'Itens de Contrato'!B$5:J$151,2,0)</f>
        <v>ELETRODUTO PVC RÍGIDO ROSCÁVEL, CLASSE B, NBR-15465,  Ф 3/4" x 3,0m, FAB.TIGRE, AMANCO</v>
      </c>
      <c r="D91" s="30">
        <f>'Itens de Contrato'!E91</f>
        <v>37</v>
      </c>
      <c r="E91" s="32">
        <f>D91*('Itens de Contrato'!F91+'Itens de Contrato'!G91)</f>
        <v>1382.3837960396033</v>
      </c>
      <c r="F91" s="55">
        <f>'Medição 11'!F91-'Medição 11'!G91</f>
        <v>37</v>
      </c>
      <c r="G91" s="34"/>
      <c r="H91" s="50">
        <f t="shared" si="2"/>
        <v>0</v>
      </c>
      <c r="I91" s="45">
        <f>G91*('Itens de Contrato'!F91+'Itens de Contrato'!G91)</f>
        <v>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26.4" customHeight="1" x14ac:dyDescent="0.25">
      <c r="A92" s="40" t="str">
        <f>'Itens de Contrato'!A92</f>
        <v>Instalações Elétricas - Quadros - Infraestrutura</v>
      </c>
      <c r="B92" s="22" t="str">
        <f>'Itens de Contrato'!B92</f>
        <v>1.7.2</v>
      </c>
      <c r="C92" s="70" t="str">
        <f>VLOOKUP(B92,'Itens de Contrato'!B$5:J$151,2,0)</f>
        <v>ELETRODUTO PVC RÍGIDO ROSCÁVEL, CLASSE B, NBR-15465,  Ф 1" x 3,0m, FAB.TIGRE, AMANCO</v>
      </c>
      <c r="D92" s="30">
        <f>'Itens de Contrato'!E92</f>
        <v>80</v>
      </c>
      <c r="E92" s="32">
        <f>D92*('Itens de Contrato'!F92+'Itens de Contrato'!G92)</f>
        <v>4763.9691432782465</v>
      </c>
      <c r="F92" s="55">
        <f>'Medição 11'!F92-'Medição 11'!G92</f>
        <v>80</v>
      </c>
      <c r="G92" s="34"/>
      <c r="H92" s="50">
        <f t="shared" si="2"/>
        <v>0</v>
      </c>
      <c r="I92" s="45">
        <f>G92*('Itens de Contrato'!F92+'Itens de Contrato'!G92)</f>
        <v>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26.4" customHeight="1" x14ac:dyDescent="0.25">
      <c r="A93" s="40" t="str">
        <f>'Itens de Contrato'!A93</f>
        <v>Instalações Elétricas - Quadros - Infraestrutura</v>
      </c>
      <c r="B93" s="22" t="str">
        <f>'Itens de Contrato'!B93</f>
        <v>1.7.3</v>
      </c>
      <c r="C93" s="70" t="str">
        <f>VLOOKUP(B93,'Itens de Contrato'!B$5:J$151,2,0)</f>
        <v>ELETRODUTO PVC RÍGIDO ROSCÁVEL, CLASSE B, NBR-15465,  Ф 1.1/4" x 3,0m, FAB.TIGRE, AMANCO</v>
      </c>
      <c r="D93" s="30">
        <f>'Itens de Contrato'!E93</f>
        <v>127</v>
      </c>
      <c r="E93" s="32">
        <f>D93*('Itens de Contrato'!F93+'Itens de Contrato'!G93)</f>
        <v>11778.947240090591</v>
      </c>
      <c r="F93" s="55">
        <f>'Medição 11'!F93-'Medição 11'!G93</f>
        <v>127</v>
      </c>
      <c r="G93" s="34"/>
      <c r="H93" s="50">
        <f t="shared" si="2"/>
        <v>0</v>
      </c>
      <c r="I93" s="45">
        <f>G93*('Itens de Contrato'!F93+'Itens de Contrato'!G93)</f>
        <v>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26.4" customHeight="1" x14ac:dyDescent="0.25">
      <c r="A94" s="40" t="str">
        <f>'Itens de Contrato'!A94</f>
        <v>Instalações Elétricas - Quadros - Infraestrutura</v>
      </c>
      <c r="B94" s="22" t="str">
        <f>'Itens de Contrato'!B94</f>
        <v>1.7.4</v>
      </c>
      <c r="C94" s="70" t="str">
        <f>VLOOKUP(B94,'Itens de Contrato'!B$5:J$151,2,0)</f>
        <v>ELETRODUTO PVC RÍGIDO ROSCÁVEL, CLASSE B, NBR-15465,  Ф 1.1/2" x 3,0m, FAB.TIGRE, AMANCO</v>
      </c>
      <c r="D94" s="30">
        <f>'Itens de Contrato'!E94</f>
        <v>21</v>
      </c>
      <c r="E94" s="32">
        <f>D94*('Itens de Contrato'!F94+'Itens de Contrato'!G94)</f>
        <v>2352.044665493429</v>
      </c>
      <c r="F94" s="55">
        <f>'Medição 11'!F94-'Medição 11'!G94</f>
        <v>21</v>
      </c>
      <c r="G94" s="34"/>
      <c r="H94" s="50">
        <f t="shared" si="2"/>
        <v>0</v>
      </c>
      <c r="I94" s="45">
        <f>G94*('Itens de Contrato'!F94+'Itens de Contrato'!G94)</f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26.4" customHeight="1" x14ac:dyDescent="0.25">
      <c r="A95" s="40" t="str">
        <f>'Itens de Contrato'!A95</f>
        <v>Instalações Elétricas - Quadros - Infraestrutura</v>
      </c>
      <c r="B95" s="22" t="str">
        <f>'Itens de Contrato'!B95</f>
        <v>1.7.5</v>
      </c>
      <c r="C95" s="70" t="str">
        <f>VLOOKUP(B95,'Itens de Contrato'!B$5:J$151,2,0)</f>
        <v>ELETRODUTO PVC RÍGIDO ROSCÁVEL, CLASSE B, NBR-15465,  Ф 2" x 3,0m, FAB.TIGRE, AMANCO</v>
      </c>
      <c r="D95" s="30">
        <f>'Itens de Contrato'!E95</f>
        <v>9</v>
      </c>
      <c r="E95" s="32">
        <f>D95*('Itens de Contrato'!F95+'Itens de Contrato'!G95)</f>
        <v>1286.5709969591103</v>
      </c>
      <c r="F95" s="55">
        <f>'Medição 11'!F95-'Medição 11'!G95</f>
        <v>9</v>
      </c>
      <c r="G95" s="34"/>
      <c r="H95" s="50">
        <f t="shared" si="2"/>
        <v>0</v>
      </c>
      <c r="I95" s="45">
        <f>G95*('Itens de Contrato'!F95+'Itens de Contrato'!G95)</f>
        <v>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26.4" customHeight="1" x14ac:dyDescent="0.25">
      <c r="A96" s="40" t="str">
        <f>'Itens de Contrato'!A96</f>
        <v>Instalações Elétricas - Quadros - Infraestrutura</v>
      </c>
      <c r="B96" s="22" t="str">
        <f>'Itens de Contrato'!B96</f>
        <v>1.7.6</v>
      </c>
      <c r="C96" s="70" t="str">
        <f>VLOOKUP(B96,'Itens de Contrato'!B$5:J$151,2,0)</f>
        <v>ELETRODUTO PVC RÍGIDO ROSCÁVEL, CLASSE B, NBR-15465,  Ф 4" x 3,0m, FAB.TIGRE, AMANCO</v>
      </c>
      <c r="D96" s="30">
        <f>'Itens de Contrato'!E96</f>
        <v>16</v>
      </c>
      <c r="E96" s="32">
        <f>D96*('Itens de Contrato'!F96+'Itens de Contrato'!G96)</f>
        <v>6541.6830159834863</v>
      </c>
      <c r="F96" s="55">
        <f>'Medição 11'!F96-'Medição 11'!G96</f>
        <v>16</v>
      </c>
      <c r="G96" s="34"/>
      <c r="H96" s="50">
        <f t="shared" si="2"/>
        <v>0</v>
      </c>
      <c r="I96" s="45">
        <f>G96*('Itens de Contrato'!F96+'Itens de Contrato'!G96)</f>
        <v>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26.4" customHeight="1" x14ac:dyDescent="0.25">
      <c r="A97" s="40" t="str">
        <f>'Itens de Contrato'!A97</f>
        <v>Instalações Elétricas - Quadros - Infraestrutura</v>
      </c>
      <c r="B97" s="22" t="str">
        <f>'Itens de Contrato'!B97</f>
        <v>1.7.7</v>
      </c>
      <c r="C97" s="70" t="str">
        <f>VLOOKUP(B97,'Itens de Contrato'!B$5:J$151,2,0)</f>
        <v>CURVA 90o P/ELETRODUTO PVC RÍGIDO, ROSCA Ф 3/4", FAB.TIGRE, AMANCO</v>
      </c>
      <c r="D97" s="30">
        <f>'Itens de Contrato'!E97</f>
        <v>10</v>
      </c>
      <c r="E97" s="32">
        <f>D97*('Itens de Contrato'!F97+'Itens de Contrato'!G97)</f>
        <v>84.671671188016703</v>
      </c>
      <c r="F97" s="55">
        <f>'Medição 11'!F97-'Medição 11'!G97</f>
        <v>10</v>
      </c>
      <c r="G97" s="34"/>
      <c r="H97" s="50">
        <f t="shared" si="2"/>
        <v>0</v>
      </c>
      <c r="I97" s="45">
        <f>G97*('Itens de Contrato'!F97+'Itens de Contrato'!G97)</f>
        <v>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26.4" customHeight="1" x14ac:dyDescent="0.25">
      <c r="A98" s="40" t="str">
        <f>'Itens de Contrato'!A98</f>
        <v>Instalações Elétricas - Quadros - Infraestrutura</v>
      </c>
      <c r="B98" s="22" t="str">
        <f>'Itens de Contrato'!B98</f>
        <v>1.7.8</v>
      </c>
      <c r="C98" s="70" t="str">
        <f>VLOOKUP(B98,'Itens de Contrato'!B$5:J$151,2,0)</f>
        <v>CURVA 90o P/ELETRODUTO PVC RÍGIDO, ROSCA Ф 1", FAB.TIGRE, AMANCO</v>
      </c>
      <c r="D98" s="30">
        <f>'Itens de Contrato'!E98</f>
        <v>52</v>
      </c>
      <c r="E98" s="32">
        <f>D98*('Itens de Contrato'!F98+'Itens de Contrato'!G98)</f>
        <v>627.74403352066258</v>
      </c>
      <c r="F98" s="55">
        <f>'Medição 11'!F98-'Medição 11'!G98</f>
        <v>52</v>
      </c>
      <c r="G98" s="34"/>
      <c r="H98" s="50">
        <f t="shared" si="2"/>
        <v>0</v>
      </c>
      <c r="I98" s="45">
        <f>G98*('Itens de Contrato'!F98+'Itens de Contrato'!G98)</f>
        <v>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26.4" customHeight="1" x14ac:dyDescent="0.25">
      <c r="A99" s="40" t="str">
        <f>'Itens de Contrato'!A99</f>
        <v>Instalações Elétricas - Quadros - Infraestrutura</v>
      </c>
      <c r="B99" s="22" t="str">
        <f>'Itens de Contrato'!B99</f>
        <v>1.7.9</v>
      </c>
      <c r="C99" s="70" t="str">
        <f>VLOOKUP(B99,'Itens de Contrato'!B$5:J$151,2,0)</f>
        <v>CURVA 90o P/ELETRODUTO PVC RÍGIDO, ROSCA Ф 1.1/4", FAB.TIGRE, AMANCO</v>
      </c>
      <c r="D99" s="30">
        <f>'Itens de Contrato'!E99</f>
        <v>113</v>
      </c>
      <c r="E99" s="32">
        <f>D99*('Itens de Contrato'!F99+'Itens de Contrato'!G99)</f>
        <v>2544.7958438885753</v>
      </c>
      <c r="F99" s="55">
        <f>'Medição 11'!F99-'Medição 11'!G99</f>
        <v>113</v>
      </c>
      <c r="G99" s="34"/>
      <c r="H99" s="50">
        <f t="shared" si="2"/>
        <v>0</v>
      </c>
      <c r="I99" s="45">
        <f>G99*('Itens de Contrato'!F99+'Itens de Contrato'!G99)</f>
        <v>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26.4" customHeight="1" x14ac:dyDescent="0.25">
      <c r="A100" s="40" t="str">
        <f>'Itens de Contrato'!A100</f>
        <v>Instalações Elétricas - Quadros - Infraestrutura</v>
      </c>
      <c r="B100" s="22" t="str">
        <f>'Itens de Contrato'!B100</f>
        <v>1.7.10</v>
      </c>
      <c r="C100" s="70" t="str">
        <f>VLOOKUP(B100,'Itens de Contrato'!B$5:J$151,2,0)</f>
        <v>CURVA 90o P/ELETRODUTO PVC RÍGIDO, ROSCA Ф 1.1/2", FAB.TIGRE, AMANCO</v>
      </c>
      <c r="D100" s="30">
        <f>'Itens de Contrato'!E100</f>
        <v>15</v>
      </c>
      <c r="E100" s="32">
        <f>D100*('Itens de Contrato'!F100+'Itens de Contrato'!G100)</f>
        <v>360.59317425517634</v>
      </c>
      <c r="F100" s="55">
        <f>'Medição 11'!F100-'Medição 11'!G100</f>
        <v>15</v>
      </c>
      <c r="G100" s="34"/>
      <c r="H100" s="50">
        <f t="shared" si="2"/>
        <v>0</v>
      </c>
      <c r="I100" s="45">
        <f>G100*('Itens de Contrato'!F100+'Itens de Contrato'!G100)</f>
        <v>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26.4" customHeight="1" x14ac:dyDescent="0.25">
      <c r="A101" s="40" t="str">
        <f>'Itens de Contrato'!A101</f>
        <v>Instalações Elétricas - Quadros - Infraestrutura</v>
      </c>
      <c r="B101" s="22" t="str">
        <f>'Itens de Contrato'!B101</f>
        <v>1.7.11</v>
      </c>
      <c r="C101" s="70" t="str">
        <f>VLOOKUP(B101,'Itens de Contrato'!B$5:J$151,2,0)</f>
        <v>CURVA 90o P/ELETRODUTO PVC RÍGIDO, ROSCA Ф 2", FAB.TIGRE, AMANCO</v>
      </c>
      <c r="D101" s="30">
        <f>'Itens de Contrato'!E101</f>
        <v>8</v>
      </c>
      <c r="E101" s="32">
        <f>D101*('Itens de Contrato'!F101+'Itens de Contrato'!G101)</f>
        <v>246.65109317082695</v>
      </c>
      <c r="F101" s="55">
        <f>'Medição 11'!F101-'Medição 11'!G101</f>
        <v>8</v>
      </c>
      <c r="G101" s="34"/>
      <c r="H101" s="50">
        <f t="shared" si="2"/>
        <v>0</v>
      </c>
      <c r="I101" s="45">
        <f>G101*('Itens de Contrato'!F101+'Itens de Contrato'!G101)</f>
        <v>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26.4" customHeight="1" x14ac:dyDescent="0.25">
      <c r="A102" s="40" t="str">
        <f>'Itens de Contrato'!A102</f>
        <v>Instalações Elétricas - Quadros - Infraestrutura</v>
      </c>
      <c r="B102" s="22" t="str">
        <f>'Itens de Contrato'!B102</f>
        <v>1.7.12</v>
      </c>
      <c r="C102" s="70" t="str">
        <f>VLOOKUP(B102,'Itens de Contrato'!B$5:J$151,2,0)</f>
        <v>CURVA 90o P/ELETRODUTO PVC RÍGIDO, ROSCA Ф 4", FAB.TIGRE, AMANCO</v>
      </c>
      <c r="D102" s="30">
        <f>'Itens de Contrato'!E102</f>
        <v>7</v>
      </c>
      <c r="E102" s="32">
        <f>D102*('Itens de Contrato'!F102+'Itens de Contrato'!G102)</f>
        <v>1848.5250987086813</v>
      </c>
      <c r="F102" s="55">
        <f>'Medição 11'!F102-'Medição 11'!G102</f>
        <v>7</v>
      </c>
      <c r="G102" s="34"/>
      <c r="H102" s="50">
        <f t="shared" ref="H102:H133" si="3">G102/D102</f>
        <v>0</v>
      </c>
      <c r="I102" s="45">
        <f>G102*('Itens de Contrato'!F102+'Itens de Contrato'!G102)</f>
        <v>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26.4" customHeight="1" x14ac:dyDescent="0.25">
      <c r="A103" s="40" t="str">
        <f>'Itens de Contrato'!A103</f>
        <v>Instalações Elétricas - Quadros - Infraestrutura</v>
      </c>
      <c r="B103" s="22" t="str">
        <f>'Itens de Contrato'!B103</f>
        <v>1.7.13</v>
      </c>
      <c r="C103" s="70" t="str">
        <f>VLOOKUP(B103,'Itens de Contrato'!B$5:J$151,2,0)</f>
        <v>LUVA P/ELETRODUTO PVC RÍGIDO, ROSCA Ф 3/4", FAB.TIGRE, AMANCO</v>
      </c>
      <c r="D103" s="30">
        <f>'Itens de Contrato'!E103</f>
        <v>47</v>
      </c>
      <c r="E103" s="32">
        <f>D103*('Itens de Contrato'!F103+'Itens de Contrato'!G103)</f>
        <v>211.45562240254867</v>
      </c>
      <c r="F103" s="55">
        <f>'Medição 11'!F103-'Medição 11'!G103</f>
        <v>47</v>
      </c>
      <c r="G103" s="34"/>
      <c r="H103" s="50">
        <f t="shared" si="3"/>
        <v>0</v>
      </c>
      <c r="I103" s="45">
        <f>G103*('Itens de Contrato'!F103+'Itens de Contrato'!G103)</f>
        <v>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26.4" customHeight="1" x14ac:dyDescent="0.25">
      <c r="A104" s="40" t="str">
        <f>'Itens de Contrato'!A104</f>
        <v>Instalações Elétricas - Quadros - Infraestrutura</v>
      </c>
      <c r="B104" s="22" t="str">
        <f>'Itens de Contrato'!B104</f>
        <v>1.7.14</v>
      </c>
      <c r="C104" s="70" t="str">
        <f>VLOOKUP(B104,'Itens de Contrato'!B$5:J$151,2,0)</f>
        <v>LUVA P/ELETRODUTO PVC RÍGIDO, ROSCA Ф 1", FAB.TIGRE, AMANCO</v>
      </c>
      <c r="D104" s="30">
        <f>'Itens de Contrato'!E104</f>
        <v>132</v>
      </c>
      <c r="E104" s="32">
        <f>D104*('Itens de Contrato'!F104+'Itens de Contrato'!G104)</f>
        <v>955.36471768182003</v>
      </c>
      <c r="F104" s="55">
        <f>'Medição 11'!F104-'Medição 11'!G104</f>
        <v>132</v>
      </c>
      <c r="G104" s="34"/>
      <c r="H104" s="50">
        <f t="shared" si="3"/>
        <v>0</v>
      </c>
      <c r="I104" s="45">
        <f>G104*('Itens de Contrato'!F104+'Itens de Contrato'!G104)</f>
        <v>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26.4" customHeight="1" x14ac:dyDescent="0.25">
      <c r="A105" s="40" t="str">
        <f>'Itens de Contrato'!A105</f>
        <v>Instalações Elétricas - Quadros - Infraestrutura</v>
      </c>
      <c r="B105" s="22" t="str">
        <f>'Itens de Contrato'!B105</f>
        <v>1.7.15</v>
      </c>
      <c r="C105" s="70" t="str">
        <f>VLOOKUP(B105,'Itens de Contrato'!B$5:J$151,2,0)</f>
        <v>LUVA P/ELETRODUTO PVC RÍGIDO, ROSCA Ф 1.1/4", FAB.TIGRE, AMANCO</v>
      </c>
      <c r="D105" s="30">
        <f>'Itens de Contrato'!E105</f>
        <v>240</v>
      </c>
      <c r="E105" s="32">
        <f>D105*('Itens de Contrato'!F105+'Itens de Contrato'!G105)</f>
        <v>1869.2688198163673</v>
      </c>
      <c r="F105" s="55">
        <f>'Medição 11'!F105-'Medição 11'!G105</f>
        <v>240</v>
      </c>
      <c r="G105" s="34"/>
      <c r="H105" s="50">
        <f t="shared" si="3"/>
        <v>0</v>
      </c>
      <c r="I105" s="45">
        <f>G105*('Itens de Contrato'!F105+'Itens de Contrato'!G105)</f>
        <v>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26.4" customHeight="1" x14ac:dyDescent="0.25">
      <c r="A106" s="40" t="str">
        <f>'Itens de Contrato'!A106</f>
        <v>Instalações Elétricas - Quadros - Infraestrutura</v>
      </c>
      <c r="B106" s="22" t="str">
        <f>'Itens de Contrato'!B106</f>
        <v>1.7.16</v>
      </c>
      <c r="C106" s="70" t="str">
        <f>VLOOKUP(B106,'Itens de Contrato'!B$5:J$151,2,0)</f>
        <v>LUVA P/ELETRODUTO PVC RÍGIDO, ROSCA Ф 1.1/2", FAB.TIGRE, AMANCO</v>
      </c>
      <c r="D106" s="30">
        <f>'Itens de Contrato'!E106</f>
        <v>36</v>
      </c>
      <c r="E106" s="32">
        <f>D106*('Itens de Contrato'!F106+'Itens de Contrato'!G106)</f>
        <v>253.16796151881869</v>
      </c>
      <c r="F106" s="55">
        <f>'Medição 11'!F106-'Medição 11'!G106</f>
        <v>36</v>
      </c>
      <c r="G106" s="34"/>
      <c r="H106" s="50">
        <f t="shared" si="3"/>
        <v>0</v>
      </c>
      <c r="I106" s="45">
        <f>G106*('Itens de Contrato'!F106+'Itens de Contrato'!G106)</f>
        <v>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26.4" customHeight="1" x14ac:dyDescent="0.25">
      <c r="A107" s="40" t="str">
        <f>'Itens de Contrato'!A107</f>
        <v>Instalações Elétricas - Quadros - Infraestrutura</v>
      </c>
      <c r="B107" s="22" t="str">
        <f>'Itens de Contrato'!B107</f>
        <v>1.7.17</v>
      </c>
      <c r="C107" s="70" t="str">
        <f>VLOOKUP(B107,'Itens de Contrato'!B$5:J$151,2,0)</f>
        <v>LUVA P/ELETRODUTO PVC RÍGIDO, ROSCA Ф 2", FAB.TIGRE, AMANCO</v>
      </c>
      <c r="D107" s="30">
        <f>'Itens de Contrato'!E107</f>
        <v>17</v>
      </c>
      <c r="E107" s="32">
        <f>D107*('Itens de Contrato'!F107+'Itens de Contrato'!G107)</f>
        <v>330.37360330815972</v>
      </c>
      <c r="F107" s="55">
        <f>'Medição 11'!F107-'Medição 11'!G107</f>
        <v>17</v>
      </c>
      <c r="G107" s="34"/>
      <c r="H107" s="50">
        <f t="shared" si="3"/>
        <v>0</v>
      </c>
      <c r="I107" s="45">
        <f>G107*('Itens de Contrato'!F107+'Itens de Contrato'!G107)</f>
        <v>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26.4" customHeight="1" x14ac:dyDescent="0.25">
      <c r="A108" s="40" t="str">
        <f>'Itens de Contrato'!A108</f>
        <v>Instalações Elétricas - Quadros - Infraestrutura</v>
      </c>
      <c r="B108" s="22" t="str">
        <f>'Itens de Contrato'!B108</f>
        <v>1.7.18</v>
      </c>
      <c r="C108" s="70" t="str">
        <f>VLOOKUP(B108,'Itens de Contrato'!B$5:J$151,2,0)</f>
        <v>LUVA P/ELETRODUTO PVC RÍGIDO, ROSCA Ф 4", FAB.TIGRE, AMANCO</v>
      </c>
      <c r="D108" s="30">
        <f>'Itens de Contrato'!E108</f>
        <v>23</v>
      </c>
      <c r="E108" s="32">
        <f>D108*('Itens de Contrato'!F108+'Itens de Contrato'!G108)</f>
        <v>1325.2932929910494</v>
      </c>
      <c r="F108" s="55">
        <f>'Medição 11'!F108-'Medição 11'!G108</f>
        <v>23</v>
      </c>
      <c r="G108" s="34"/>
      <c r="H108" s="50">
        <f t="shared" si="3"/>
        <v>0</v>
      </c>
      <c r="I108" s="45">
        <f>G108*('Itens de Contrato'!F108+'Itens de Contrato'!G108)</f>
        <v>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26.4" customHeight="1" x14ac:dyDescent="0.25">
      <c r="A109" s="40" t="str">
        <f>'Itens de Contrato'!A109</f>
        <v>Instalações Elétricas - Quadros - Infraestrutura</v>
      </c>
      <c r="B109" s="22" t="str">
        <f>'Itens de Contrato'!B109</f>
        <v>1.7.19</v>
      </c>
      <c r="C109" s="70" t="str">
        <f>VLOOKUP(B109,'Itens de Contrato'!B$5:J$151,2,0)</f>
        <v>BUCHA E ARRUELA EM LIGA DE ALUMINIO SILÍCIO Ф 3/4", FAB. WETZEL, TRAMONTINA</v>
      </c>
      <c r="D109" s="30">
        <f>'Itens de Contrato'!E109</f>
        <v>32</v>
      </c>
      <c r="E109" s="32">
        <f>D109*('Itens de Contrato'!F109+'Itens de Contrato'!G109)</f>
        <v>194.94045485399491</v>
      </c>
      <c r="F109" s="55">
        <f>'Medição 11'!F109-'Medição 11'!G109</f>
        <v>32</v>
      </c>
      <c r="G109" s="34"/>
      <c r="H109" s="50">
        <f t="shared" si="3"/>
        <v>0</v>
      </c>
      <c r="I109" s="45">
        <f>G109*('Itens de Contrato'!F109+'Itens de Contrato'!G109)</f>
        <v>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26.4" customHeight="1" x14ac:dyDescent="0.25">
      <c r="A110" s="40" t="str">
        <f>'Itens de Contrato'!A110</f>
        <v>Instalações Elétricas - Quadros - Infraestrutura</v>
      </c>
      <c r="B110" s="22" t="str">
        <f>'Itens de Contrato'!B110</f>
        <v>1.7.20</v>
      </c>
      <c r="C110" s="70" t="str">
        <f>VLOOKUP(B110,'Itens de Contrato'!B$5:J$151,2,0)</f>
        <v>BUCHA E ARRUELA EM LIGA DE ALUMINIO SILÍCIO Ф 1", FAB. WETZEL, TRAMONTINA</v>
      </c>
      <c r="D110" s="30">
        <f>'Itens de Contrato'!E110</f>
        <v>84</v>
      </c>
      <c r="E110" s="32">
        <f>D110*('Itens de Contrato'!F110+'Itens de Contrato'!G110)</f>
        <v>687.76870339256322</v>
      </c>
      <c r="F110" s="55">
        <f>'Medição 11'!F110-'Medição 11'!G110</f>
        <v>84</v>
      </c>
      <c r="G110" s="34"/>
      <c r="H110" s="50">
        <f t="shared" si="3"/>
        <v>0</v>
      </c>
      <c r="I110" s="45">
        <f>G110*('Itens de Contrato'!F110+'Itens de Contrato'!G110)</f>
        <v>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26.4" customHeight="1" x14ac:dyDescent="0.25">
      <c r="A111" s="40" t="str">
        <f>'Itens de Contrato'!A111</f>
        <v>Instalações Elétricas - Quadros - Infraestrutura</v>
      </c>
      <c r="B111" s="22" t="str">
        <f>'Itens de Contrato'!B111</f>
        <v>1.7.21</v>
      </c>
      <c r="C111" s="70" t="str">
        <f>VLOOKUP(B111,'Itens de Contrato'!B$5:J$151,2,0)</f>
        <v>BUCHA E ARRUELA EM LIGA DE ALUMINIO SILÍCIO Ф 1.1/4", FAB. WETZEL, TRAMONTINA</v>
      </c>
      <c r="D111" s="30">
        <f>'Itens de Contrato'!E111</f>
        <v>93</v>
      </c>
      <c r="E111" s="32">
        <f>D111*('Itens de Contrato'!F111+'Itens de Contrato'!G111)</f>
        <v>1257.329536379277</v>
      </c>
      <c r="F111" s="55">
        <f>'Medição 11'!F111-'Medição 11'!G111</f>
        <v>93</v>
      </c>
      <c r="G111" s="34"/>
      <c r="H111" s="50">
        <f t="shared" si="3"/>
        <v>0</v>
      </c>
      <c r="I111" s="45">
        <f>G111*('Itens de Contrato'!F111+'Itens de Contrato'!G111)</f>
        <v>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26.4" customHeight="1" x14ac:dyDescent="0.25">
      <c r="A112" s="40" t="str">
        <f>'Itens de Contrato'!A112</f>
        <v>Instalações Elétricas - Quadros - Infraestrutura</v>
      </c>
      <c r="B112" s="22" t="str">
        <f>'Itens de Contrato'!B112</f>
        <v>1.7.22</v>
      </c>
      <c r="C112" s="70" t="str">
        <f>VLOOKUP(B112,'Itens de Contrato'!B$5:J$151,2,0)</f>
        <v>BUCHA E ARRUELA EM LIGA DE ALUMINIO SILÍCIO Ф 1.1/2", FAB. WETZEL, TRAMONTINA</v>
      </c>
      <c r="D112" s="30">
        <f>'Itens de Contrato'!E112</f>
        <v>29</v>
      </c>
      <c r="E112" s="32">
        <f>D112*('Itens de Contrato'!F112+'Itens de Contrato'!G112)</f>
        <v>461.00597322284023</v>
      </c>
      <c r="F112" s="55">
        <f>'Medição 11'!F112-'Medição 11'!G112</f>
        <v>29</v>
      </c>
      <c r="G112" s="34"/>
      <c r="H112" s="50">
        <f t="shared" si="3"/>
        <v>0</v>
      </c>
      <c r="I112" s="45">
        <f>G112*('Itens de Contrato'!F112+'Itens de Contrato'!G112)</f>
        <v>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26.4" customHeight="1" x14ac:dyDescent="0.25">
      <c r="A113" s="40" t="str">
        <f>'Itens de Contrato'!A113</f>
        <v>Instalações Elétricas - Quadros - Infraestrutura</v>
      </c>
      <c r="B113" s="22" t="str">
        <f>'Itens de Contrato'!B113</f>
        <v>1.7.23</v>
      </c>
      <c r="C113" s="70" t="str">
        <f>VLOOKUP(B113,'Itens de Contrato'!B$5:J$151,2,0)</f>
        <v>BUCHA E ARRUELA EM LIGA DE ALUMINIO SILÍCIO Ф 2", FAB. WETZEL, TRAMONTINA</v>
      </c>
      <c r="D113" s="30">
        <f>'Itens de Contrato'!E113</f>
        <v>23</v>
      </c>
      <c r="E113" s="32">
        <f>D113*('Itens de Contrato'!F113+'Itens de Contrato'!G113)</f>
        <v>659.49259269616107</v>
      </c>
      <c r="F113" s="55">
        <f>'Medição 11'!F113-'Medição 11'!G113</f>
        <v>23</v>
      </c>
      <c r="G113" s="34"/>
      <c r="H113" s="50">
        <f t="shared" si="3"/>
        <v>0</v>
      </c>
      <c r="I113" s="45">
        <f>G113*('Itens de Contrato'!F113+'Itens de Contrato'!G113)</f>
        <v>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26.4" customHeight="1" x14ac:dyDescent="0.25">
      <c r="A114" s="40" t="str">
        <f>'Itens de Contrato'!A114</f>
        <v>Instalações Elétricas - Quadros - Infraestrutura</v>
      </c>
      <c r="B114" s="22" t="str">
        <f>'Itens de Contrato'!B114</f>
        <v>1.7.24</v>
      </c>
      <c r="C114" s="70" t="str">
        <f>VLOOKUP(B114,'Itens de Contrato'!B$5:J$151,2,0)</f>
        <v>BUCHA E ARRUELA EM LIGA DE ALUMINIO SILÍCIO Ф 4", FAB. WETZEL, TRAMONTINA</v>
      </c>
      <c r="D114" s="30">
        <f>'Itens de Contrato'!E114</f>
        <v>12</v>
      </c>
      <c r="E114" s="32">
        <f>D114*('Itens de Contrato'!F114+'Itens de Contrato'!G114)</f>
        <v>966.43071827272922</v>
      </c>
      <c r="F114" s="55">
        <f>'Medição 11'!F114-'Medição 11'!G114</f>
        <v>12</v>
      </c>
      <c r="G114" s="34"/>
      <c r="H114" s="50">
        <f t="shared" si="3"/>
        <v>0</v>
      </c>
      <c r="I114" s="45">
        <f>G114*('Itens de Contrato'!F114+'Itens de Contrato'!G114)</f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26.4" customHeight="1" x14ac:dyDescent="0.25">
      <c r="A115" s="40" t="str">
        <f>'Itens de Contrato'!A115</f>
        <v>Instalações Elétricas - Quadros - Infraestrutura</v>
      </c>
      <c r="B115" s="22" t="str">
        <f>'Itens de Contrato'!B115</f>
        <v>1.7.25</v>
      </c>
      <c r="C115" s="70" t="str">
        <f>VLOOKUP(B115,'Itens de Contrato'!B$5:J$151,2,0)</f>
        <v>ARAME GALVANIZADO BITOLA 16BWG - GERDAU</v>
      </c>
      <c r="D115" s="30">
        <f>'Itens de Contrato'!E115</f>
        <v>6</v>
      </c>
      <c r="E115" s="32">
        <f>D115*('Itens de Contrato'!F115+'Itens de Contrato'!G115)</f>
        <v>434.25668985537288</v>
      </c>
      <c r="F115" s="55">
        <f>'Medição 11'!F115-'Medição 11'!G115</f>
        <v>6</v>
      </c>
      <c r="G115" s="34"/>
      <c r="H115" s="50">
        <f t="shared" si="3"/>
        <v>0</v>
      </c>
      <c r="I115" s="45">
        <f>G115*('Itens de Contrato'!F115+'Itens de Contrato'!G115)</f>
        <v>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26.4" customHeight="1" x14ac:dyDescent="0.25">
      <c r="A116" s="40" t="str">
        <f>'Itens de Contrato'!A116</f>
        <v>Instalações Elétricas - Quadros - Infraestrutura</v>
      </c>
      <c r="B116" s="22" t="str">
        <f>'Itens de Contrato'!B116</f>
        <v>1.7.26</v>
      </c>
      <c r="C116" s="70" t="str">
        <f>VLOOKUP(B116,'Itens de Contrato'!B$5:J$151,2,0)</f>
        <v>CHUMBADOR ROSCA INTERNA Ф1/4" x 31mm, Ref. MAX.ARS14, FAB. MAXTIL,CARMEHIL</v>
      </c>
      <c r="D116" s="30">
        <f>'Itens de Contrato'!E116</f>
        <v>439</v>
      </c>
      <c r="E116" s="32">
        <f>D116*('Itens de Contrato'!F116+'Itens de Contrato'!G116)</f>
        <v>3128.2410003770719</v>
      </c>
      <c r="F116" s="55">
        <f>'Medição 11'!F116-'Medição 11'!G116</f>
        <v>439</v>
      </c>
      <c r="G116" s="34"/>
      <c r="H116" s="50">
        <f t="shared" si="3"/>
        <v>0</v>
      </c>
      <c r="I116" s="45">
        <f>G116*('Itens de Contrato'!F116+'Itens de Contrato'!G116)</f>
        <v>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26.4" customHeight="1" x14ac:dyDescent="0.25">
      <c r="A117" s="40" t="str">
        <f>'Itens de Contrato'!A117</f>
        <v>Instalações Elétricas - Quadros - Infraestrutura</v>
      </c>
      <c r="B117" s="22" t="str">
        <f>'Itens de Contrato'!B117</f>
        <v>1.7.27</v>
      </c>
      <c r="C117" s="70" t="str">
        <f>VLOOKUP(B117,'Itens de Contrato'!B$5:J$151,2,0)</f>
        <v>VERGALHÃO (TIRANTE) AÇO GALVANIZADO, ROSCA TOTAL Ф 1/4", Ref. MAX.AF.BR.1/4, FAB. MAXTIL,CARMEHIL</v>
      </c>
      <c r="D117" s="30">
        <f>'Itens de Contrato'!E117</f>
        <v>261</v>
      </c>
      <c r="E117" s="32">
        <f>D117*('Itens de Contrato'!F117+'Itens de Contrato'!G117)</f>
        <v>2485.6249327289306</v>
      </c>
      <c r="F117" s="55">
        <f>'Medição 11'!F117-'Medição 11'!G117</f>
        <v>261</v>
      </c>
      <c r="G117" s="34"/>
      <c r="H117" s="50">
        <f t="shared" si="3"/>
        <v>0</v>
      </c>
      <c r="I117" s="45">
        <f>G117*('Itens de Contrato'!F117+'Itens de Contrato'!G117)</f>
        <v>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26.4" customHeight="1" x14ac:dyDescent="0.25">
      <c r="A118" s="40" t="str">
        <f>'Itens de Contrato'!A118</f>
        <v>Instalações Elétricas - Quadros - Infraestrutura</v>
      </c>
      <c r="B118" s="22" t="str">
        <f>'Itens de Contrato'!B118</f>
        <v>1.7.28</v>
      </c>
      <c r="C118" s="70" t="str">
        <f>VLOOKUP(B118,'Itens de Contrato'!B$5:J$151,2,0)</f>
        <v>PORCA SEXTAVADA Ref.AF.PS E ARRUELA LISA Ref.AF.AL Ф 1/4", FAB. MAXTIL,CARMEHIL</v>
      </c>
      <c r="D118" s="30">
        <f>'Itens de Contrato'!E118</f>
        <v>878</v>
      </c>
      <c r="E118" s="32">
        <f>D118*('Itens de Contrato'!F118+'Itens de Contrato'!G118)</f>
        <v>343.49312945316876</v>
      </c>
      <c r="F118" s="55">
        <f>'Medição 11'!F118-'Medição 11'!G118</f>
        <v>878</v>
      </c>
      <c r="G118" s="34"/>
      <c r="H118" s="50">
        <f t="shared" si="3"/>
        <v>0</v>
      </c>
      <c r="I118" s="45">
        <f>G118*('Itens de Contrato'!F118+'Itens de Contrato'!G118)</f>
        <v>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26.4" customHeight="1" x14ac:dyDescent="0.25">
      <c r="A119" s="40" t="str">
        <f>'Itens de Contrato'!A119</f>
        <v>Instalações Elétricas - Quadros - Infraestrutura</v>
      </c>
      <c r="B119" s="22" t="str">
        <f>'Itens de Contrato'!B119</f>
        <v>1.7.29</v>
      </c>
      <c r="C119" s="70" t="str">
        <f>VLOOKUP(B119,'Itens de Contrato'!B$5:J$151,2,0)</f>
        <v>ABRAÇADEIRA AÇO GALVANIZADO, TIPO "D" C/CUNHA Ф 3/4", Ref. MAX.AA.TDC, FAB. MAXTIL,CARMEHIL</v>
      </c>
      <c r="D119" s="30">
        <f>'Itens de Contrato'!E119</f>
        <v>59</v>
      </c>
      <c r="E119" s="32">
        <f>D119*('Itens de Contrato'!F119+'Itens de Contrato'!G119)</f>
        <v>136.84395175172202</v>
      </c>
      <c r="F119" s="55">
        <f>'Medição 11'!F119-'Medição 11'!G119</f>
        <v>59</v>
      </c>
      <c r="G119" s="34"/>
      <c r="H119" s="50">
        <f t="shared" si="3"/>
        <v>0</v>
      </c>
      <c r="I119" s="45">
        <f>G119*('Itens de Contrato'!F119+'Itens de Contrato'!G119)</f>
        <v>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26.4" customHeight="1" x14ac:dyDescent="0.25">
      <c r="A120" s="40" t="str">
        <f>'Itens de Contrato'!A120</f>
        <v>Instalações Elétricas - Quadros - Infraestrutura</v>
      </c>
      <c r="B120" s="22" t="str">
        <f>'Itens de Contrato'!B120</f>
        <v>1.7.30</v>
      </c>
      <c r="C120" s="70" t="str">
        <f>VLOOKUP(B120,'Itens de Contrato'!B$5:J$151,2,0)</f>
        <v>ABRAÇADEIRA AÇO GALVANIZADO, TIPO "D" C/CUNHA Ф 1", Ref. MAX.AA.TDC, FAB. MAXTIL,CARMEHIL</v>
      </c>
      <c r="D120" s="30">
        <f>'Itens de Contrato'!E120</f>
        <v>131</v>
      </c>
      <c r="E120" s="32">
        <f>D120*('Itens de Contrato'!F120+'Itens de Contrato'!G120)</f>
        <v>384.375853858472</v>
      </c>
      <c r="F120" s="55">
        <f>'Medição 11'!F120-'Medição 11'!G120</f>
        <v>131</v>
      </c>
      <c r="G120" s="34"/>
      <c r="H120" s="50">
        <f t="shared" si="3"/>
        <v>0</v>
      </c>
      <c r="I120" s="45">
        <f>G120*('Itens de Contrato'!F120+'Itens de Contrato'!G120)</f>
        <v>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26.4" customHeight="1" x14ac:dyDescent="0.25">
      <c r="A121" s="40" t="str">
        <f>'Itens de Contrato'!A121</f>
        <v>Instalações Elétricas - Quadros - Infraestrutura</v>
      </c>
      <c r="B121" s="22" t="str">
        <f>'Itens de Contrato'!B121</f>
        <v>1.7.31</v>
      </c>
      <c r="C121" s="70" t="str">
        <f>VLOOKUP(B121,'Itens de Contrato'!B$5:J$151,2,0)</f>
        <v>ABRAÇADEIRA AÇO GALVANIZADO, TIPO "D" C/CUNHA Ф 1.1/4", Ref. MAX.AA.TDC, FAB. MAXTIL,CARMEHIL</v>
      </c>
      <c r="D121" s="30">
        <f>'Itens de Contrato'!E121</f>
        <v>200</v>
      </c>
      <c r="E121" s="32">
        <f>D121*('Itens de Contrato'!F121+'Itens de Contrato'!G121)</f>
        <v>813.81212678977454</v>
      </c>
      <c r="F121" s="55">
        <f>'Medição 11'!F121-'Medição 11'!G121</f>
        <v>200</v>
      </c>
      <c r="G121" s="34"/>
      <c r="H121" s="50">
        <f t="shared" si="3"/>
        <v>0</v>
      </c>
      <c r="I121" s="45">
        <f>G121*('Itens de Contrato'!F121+'Itens de Contrato'!G121)</f>
        <v>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26.4" customHeight="1" x14ac:dyDescent="0.25">
      <c r="A122" s="40" t="str">
        <f>'Itens de Contrato'!A122</f>
        <v>Instalações Elétricas - Quadros - Infraestrutura</v>
      </c>
      <c r="B122" s="22" t="str">
        <f>'Itens de Contrato'!B122</f>
        <v>1.7.32</v>
      </c>
      <c r="C122" s="70" t="str">
        <f>VLOOKUP(B122,'Itens de Contrato'!B$5:J$151,2,0)</f>
        <v>ABRAÇADEIRA AÇO GALVANIZADO, TIPO "D" C/CUNHA Ф 1.1/2", Ref. MAX.AA.TDC, FAB. MAXTIL,CARMEHIL</v>
      </c>
      <c r="D122" s="30">
        <f>'Itens de Contrato'!E122</f>
        <v>35</v>
      </c>
      <c r="E122" s="32">
        <f>D122*('Itens de Contrato'!F122+'Itens de Contrato'!G122)</f>
        <v>180.01524244589811</v>
      </c>
      <c r="F122" s="55">
        <f>'Medição 11'!F122-'Medição 11'!G122</f>
        <v>35</v>
      </c>
      <c r="G122" s="34"/>
      <c r="H122" s="50">
        <f t="shared" si="3"/>
        <v>0</v>
      </c>
      <c r="I122" s="45">
        <f>G122*('Itens de Contrato'!F122+'Itens de Contrato'!G122)</f>
        <v>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26.4" customHeight="1" x14ac:dyDescent="0.25">
      <c r="A123" s="40" t="str">
        <f>'Itens de Contrato'!A123</f>
        <v>Instalações Elétricas - Quadros - Infraestrutura</v>
      </c>
      <c r="B123" s="22" t="str">
        <f>'Itens de Contrato'!B123</f>
        <v>1.7.33</v>
      </c>
      <c r="C123" s="70" t="str">
        <f>VLOOKUP(B123,'Itens de Contrato'!B$5:J$151,2,0)</f>
        <v>ABRAÇADEIRA AÇO GALVANIZADO, TIPO "D" C/CUNHA Ф 2", Ref. MAX.AA.TDC, FAB. MAXTIL,CARMEHIL</v>
      </c>
      <c r="D123" s="30">
        <f>'Itens de Contrato'!E123</f>
        <v>14</v>
      </c>
      <c r="E123" s="32">
        <f>D123*('Itens de Contrato'!F123+'Itens de Contrato'!G123)</f>
        <v>80.66505800740245</v>
      </c>
      <c r="F123" s="55">
        <f>'Medição 11'!F123-'Medição 11'!G123</f>
        <v>14</v>
      </c>
      <c r="G123" s="34"/>
      <c r="H123" s="50">
        <f t="shared" si="3"/>
        <v>0</v>
      </c>
      <c r="I123" s="45">
        <f>G123*('Itens de Contrato'!F123+'Itens de Contrato'!G123)</f>
        <v>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26.4" customHeight="1" x14ac:dyDescent="0.25">
      <c r="A124" s="40" t="str">
        <f>'Itens de Contrato'!A124</f>
        <v>Instalações Elétricas - Quadros - Infraestrutura</v>
      </c>
      <c r="B124" s="22" t="str">
        <f>'Itens de Contrato'!B124</f>
        <v>1.7.34</v>
      </c>
      <c r="C124" s="70" t="str">
        <f>VLOOKUP(B124,'Itens de Contrato'!B$5:J$151,2,0)</f>
        <v>PARAFUSO FENDA, ROSCA SOBERBA C/BUCHA DE NYLON Ref. S8 x 40mm, FAB. MAXTIL,CARMEHIL</v>
      </c>
      <c r="D124" s="30">
        <f>'Itens de Contrato'!E124</f>
        <v>72</v>
      </c>
      <c r="E124" s="32">
        <f>D124*('Itens de Contrato'!F124+'Itens de Contrato'!G124)</f>
        <v>175.04400934710779</v>
      </c>
      <c r="F124" s="55">
        <f>'Medição 11'!F124-'Medição 11'!G124</f>
        <v>72</v>
      </c>
      <c r="G124" s="34"/>
      <c r="H124" s="50">
        <f t="shared" si="3"/>
        <v>0</v>
      </c>
      <c r="I124" s="45">
        <f>G124*('Itens de Contrato'!F124+'Itens de Contrato'!G124)</f>
        <v>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26.4" customHeight="1" x14ac:dyDescent="0.25">
      <c r="A125" s="40" t="str">
        <f>'Itens de Contrato'!A125</f>
        <v>Instalações Elétricas - Quadros - Infraestrutura</v>
      </c>
      <c r="B125" s="22" t="str">
        <f>'Itens de Contrato'!B125</f>
        <v>1.7.35</v>
      </c>
      <c r="C125" s="70" t="str">
        <f>VLOOKUP(B125,'Itens de Contrato'!B$5:J$151,2,0)</f>
        <v>CAIXA DE PASSAGEM METÁLICA, SOBREPOR CH.#22, C/TAMPA PARAFUSADA, 150 X 150 X 120mm, FAB. TECNELSA, CARMEHIL</v>
      </c>
      <c r="D125" s="30">
        <f>'Itens de Contrato'!E125</f>
        <v>22</v>
      </c>
      <c r="E125" s="32">
        <f>D125*('Itens de Contrato'!F125+'Itens de Contrato'!G125)</f>
        <v>2944.7857128030355</v>
      </c>
      <c r="F125" s="55">
        <f>'Medição 11'!F125-'Medição 11'!G125</f>
        <v>22</v>
      </c>
      <c r="G125" s="34"/>
      <c r="H125" s="50">
        <f t="shared" si="3"/>
        <v>0</v>
      </c>
      <c r="I125" s="45">
        <f>G125*('Itens de Contrato'!F125+'Itens de Contrato'!G125)</f>
        <v>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26.4" customHeight="1" x14ac:dyDescent="0.25">
      <c r="A126" s="40" t="str">
        <f>'Itens de Contrato'!A126</f>
        <v>Instalações Elétricas - Quadros - Infraestrutura</v>
      </c>
      <c r="B126" s="22" t="str">
        <f>'Itens de Contrato'!B126</f>
        <v>1.7.36</v>
      </c>
      <c r="C126" s="70" t="str">
        <f>VLOOKUP(B126,'Itens de Contrato'!B$5:J$151,2,0)</f>
        <v>CAIXA DE PASSAGEM METÁLICA, SOBREPOR CH.#22, C/TAMPA PARAFUSADA, 200 X 200 X 120mm, FAB. TECNELSA, CARMEHIL</v>
      </c>
      <c r="D126" s="30">
        <f>'Itens de Contrato'!E126</f>
        <v>1</v>
      </c>
      <c r="E126" s="32">
        <f>D126*('Itens de Contrato'!F126+'Itens de Contrato'!G126)</f>
        <v>153.97389711088186</v>
      </c>
      <c r="F126" s="55">
        <f>'Medição 11'!F126-'Medição 11'!G126</f>
        <v>1</v>
      </c>
      <c r="G126" s="34"/>
      <c r="H126" s="50">
        <f t="shared" si="3"/>
        <v>0</v>
      </c>
      <c r="I126" s="45">
        <f>G126*('Itens de Contrato'!F126+'Itens de Contrato'!G126)</f>
        <v>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26.4" customHeight="1" x14ac:dyDescent="0.25">
      <c r="A127" s="40" t="str">
        <f>'Itens de Contrato'!A127</f>
        <v>Instalações Elétricas - Quadros - Infraestrutura</v>
      </c>
      <c r="B127" s="22" t="str">
        <f>'Itens de Contrato'!B127</f>
        <v>1.7.37</v>
      </c>
      <c r="C127" s="70" t="str">
        <f>VLOOKUP(B127,'Itens de Contrato'!B$5:J$151,2,0)</f>
        <v>CAIXA DE PASSAGEM METÁLICA, SOBREPOR CH.#22, C/TAMPA PARAFUSADA, 300 X 300 X 120mm, FAB. TECNELSA, CARMEHIL</v>
      </c>
      <c r="D127" s="30">
        <f>'Itens de Contrato'!E127</f>
        <v>10</v>
      </c>
      <c r="E127" s="32">
        <f>D127*('Itens de Contrato'!F127+'Itens de Contrato'!G127)</f>
        <v>2934.1668233471137</v>
      </c>
      <c r="F127" s="55">
        <f>'Medição 11'!F127-'Medição 11'!G127</f>
        <v>10</v>
      </c>
      <c r="G127" s="34"/>
      <c r="H127" s="50">
        <f t="shared" si="3"/>
        <v>0</v>
      </c>
      <c r="I127" s="45">
        <f>G127*('Itens de Contrato'!F127+'Itens de Contrato'!G127)</f>
        <v>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26.4" customHeight="1" x14ac:dyDescent="0.25">
      <c r="A128" s="40" t="str">
        <f>'Itens de Contrato'!A128</f>
        <v>Instalações Elétricas - Quadros - Infraestrutura</v>
      </c>
      <c r="B128" s="22" t="str">
        <f>'Itens de Contrato'!B128</f>
        <v>1.7.38</v>
      </c>
      <c r="C128" s="70" t="str">
        <f>VLOOKUP(B128,'Itens de Contrato'!B$5:J$151,2,0)</f>
        <v>CAIXA DE PASSAGEM METÁLICA, SOBREPOR CH.#20, C/TAMPA PARAFUSADA, 500 X 500 X 200mm C/SELO + ADVERTÊNCIA, FAB. TECNELSA, CARMEHIL</v>
      </c>
      <c r="D128" s="30">
        <f>'Itens de Contrato'!E128</f>
        <v>3</v>
      </c>
      <c r="E128" s="32">
        <f>D128*('Itens de Contrato'!F128+'Itens de Contrato'!G128)</f>
        <v>1971.7601052892603</v>
      </c>
      <c r="F128" s="55">
        <f>'Medição 11'!F128-'Medição 11'!G128</f>
        <v>3</v>
      </c>
      <c r="G128" s="34"/>
      <c r="H128" s="50">
        <f t="shared" si="3"/>
        <v>0</v>
      </c>
      <c r="I128" s="45">
        <f>G128*('Itens de Contrato'!F128+'Itens de Contrato'!G128)</f>
        <v>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26.4" customHeight="1" x14ac:dyDescent="0.25">
      <c r="A129" s="40" t="str">
        <f>'Itens de Contrato'!A129</f>
        <v>Instalações Elétricas - Quadros - Infraestrutura</v>
      </c>
      <c r="B129" s="22" t="str">
        <f>'Itens de Contrato'!B129</f>
        <v>1.7.39</v>
      </c>
      <c r="C129" s="70" t="str">
        <f>VLOOKUP(B129,'Itens de Contrato'!B$5:J$151,2,0)</f>
        <v>PLACA CEGA 4" x 4" C/SUPORTE, PIAL PLUS, SIMON, PRIME</v>
      </c>
      <c r="D129" s="30">
        <f>'Itens de Contrato'!E129</f>
        <v>2</v>
      </c>
      <c r="E129" s="32">
        <f>D129*('Itens de Contrato'!F129+'Itens de Contrato'!G129)</f>
        <v>54.212225117079996</v>
      </c>
      <c r="F129" s="55">
        <f>'Medição 11'!F129-'Medição 11'!G129</f>
        <v>2</v>
      </c>
      <c r="G129" s="34"/>
      <c r="H129" s="50">
        <f t="shared" si="3"/>
        <v>0</v>
      </c>
      <c r="I129" s="45">
        <f>G129*('Itens de Contrato'!F129+'Itens de Contrato'!G129)</f>
        <v>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6.4" customHeight="1" x14ac:dyDescent="0.25">
      <c r="A130" s="40" t="str">
        <f>'Itens de Contrato'!A130</f>
        <v>Instalações Elétricas - Quadros - Infraestrutura</v>
      </c>
      <c r="B130" s="22" t="str">
        <f>'Itens de Contrato'!B130</f>
        <v>1.7.40</v>
      </c>
      <c r="C130" s="70" t="str">
        <f>VLOOKUP(B130,'Itens de Contrato'!B$5:J$151,2,0)</f>
        <v xml:space="preserve">AUTOMÁTICO DE NÍVEL (BÓIA) INFERIOR/SUPERIOR, 10A/220, FAB. SCHNEIDER, LENZ </v>
      </c>
      <c r="D130" s="30">
        <f>'Itens de Contrato'!E130</f>
        <v>8</v>
      </c>
      <c r="E130" s="32">
        <f>D130*('Itens de Contrato'!F130+'Itens de Contrato'!G130)</f>
        <v>1164.7245066391208</v>
      </c>
      <c r="F130" s="55">
        <f>'Medição 11'!F130-'Medição 11'!G130</f>
        <v>8</v>
      </c>
      <c r="G130" s="34"/>
      <c r="H130" s="50">
        <f t="shared" si="3"/>
        <v>0</v>
      </c>
      <c r="I130" s="45">
        <f>G130*('Itens de Contrato'!F130+'Itens de Contrato'!G130)</f>
        <v>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26.4" customHeight="1" x14ac:dyDescent="0.25">
      <c r="A131" s="40" t="str">
        <f>'Itens de Contrato'!A131</f>
        <v>Instalações Elétricas - Quadros - Cabeamento</v>
      </c>
      <c r="B131" s="22" t="str">
        <f>'Itens de Contrato'!B131</f>
        <v>1.8.1</v>
      </c>
      <c r="C131" s="70" t="str">
        <f>VLOOKUP(B131,'Itens de Contrato'!B$5:J$151,2,0)</f>
        <v>CABO UNIPOLAR ISOL. 0,6/1KV / HEPR 90oC, CL.5, NBR-7286, COR PRETO, 1x50mm2 FAB. COBRECOM (Gteprom)</v>
      </c>
      <c r="D131" s="30">
        <f>'Itens de Contrato'!E131</f>
        <v>85</v>
      </c>
      <c r="E131" s="32">
        <f>D131*('Itens de Contrato'!F131+'Itens de Contrato'!G131)</f>
        <v>8954.7977003960259</v>
      </c>
      <c r="F131" s="55">
        <f>'Medição 11'!F131-'Medição 11'!G131</f>
        <v>85</v>
      </c>
      <c r="G131" s="34"/>
      <c r="H131" s="50">
        <f t="shared" si="3"/>
        <v>0</v>
      </c>
      <c r="I131" s="45">
        <f>G131*('Itens de Contrato'!F131+'Itens de Contrato'!G131)</f>
        <v>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26.4" customHeight="1" x14ac:dyDescent="0.25">
      <c r="A132" s="40" t="str">
        <f>'Itens de Contrato'!A132</f>
        <v>Instalações Elétricas - Quadros - Cabeamento</v>
      </c>
      <c r="B132" s="22" t="str">
        <f>'Itens de Contrato'!B132</f>
        <v>1.8.2</v>
      </c>
      <c r="C132" s="70" t="str">
        <f>VLOOKUP(B132,'Itens de Contrato'!B$5:J$151,2,0)</f>
        <v>CABO UNIPOLAR ISOL. 0,6/1KV / HEPR 90oC, CL.5, NBR-7286, COR PRETO, 1x185mm2 FAB. COBRECOM (Gteprom)</v>
      </c>
      <c r="D132" s="30">
        <f>'Itens de Contrato'!E132</f>
        <v>155</v>
      </c>
      <c r="E132" s="32">
        <f>D132*('Itens de Contrato'!F132+'Itens de Contrato'!G132)</f>
        <v>66257.259371379274</v>
      </c>
      <c r="F132" s="55">
        <f>'Medição 11'!F132-'Medição 11'!G132</f>
        <v>155</v>
      </c>
      <c r="G132" s="34"/>
      <c r="H132" s="50">
        <f t="shared" si="3"/>
        <v>0</v>
      </c>
      <c r="I132" s="45">
        <f>G132*('Itens de Contrato'!F132+'Itens de Contrato'!G132)</f>
        <v>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26.4" customHeight="1" x14ac:dyDescent="0.25">
      <c r="A133" s="40" t="str">
        <f>'Itens de Contrato'!A133</f>
        <v>Instalações Elétricas - Quadros - Cabeamento</v>
      </c>
      <c r="B133" s="22" t="str">
        <f>'Itens de Contrato'!B133</f>
        <v>1.8.3</v>
      </c>
      <c r="C133" s="70" t="str">
        <f>VLOOKUP(B133,'Itens de Contrato'!B$5:J$151,2,0)</f>
        <v>CABO UNIPOLAR ISOL. 0,6/1KV / HEPR 90oC, CL.5, NBR-7286, COR AZUL, 1x25mm2 FAB. COBRECOM (Gteprom)</v>
      </c>
      <c r="D133" s="30">
        <f>'Itens de Contrato'!E133</f>
        <v>35</v>
      </c>
      <c r="E133" s="32">
        <f>D133*('Itens de Contrato'!F133+'Itens de Contrato'!G133)</f>
        <v>1849.5031543164639</v>
      </c>
      <c r="F133" s="55">
        <f>'Medição 11'!F133-'Medição 11'!G133</f>
        <v>35</v>
      </c>
      <c r="G133" s="34"/>
      <c r="H133" s="50">
        <f t="shared" si="3"/>
        <v>0</v>
      </c>
      <c r="I133" s="45">
        <f>G133*('Itens de Contrato'!F133+'Itens de Contrato'!G133)</f>
        <v>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26.4" customHeight="1" x14ac:dyDescent="0.25">
      <c r="A134" s="40" t="str">
        <f>'Itens de Contrato'!A134</f>
        <v>Instalações Elétricas - Quadros - Cabeamento</v>
      </c>
      <c r="B134" s="22" t="str">
        <f>'Itens de Contrato'!B134</f>
        <v>1.8.4</v>
      </c>
      <c r="C134" s="70" t="str">
        <f>VLOOKUP(B134,'Itens de Contrato'!B$5:J$151,2,0)</f>
        <v>CABO UNIPOLAR ISOL. 0,6/1KV / HEPR 90oC, CL.5, NBR-7286, COR AZUL, 1x95mm2 FAB. COBRECOM (Gteprom)</v>
      </c>
      <c r="D134" s="30">
        <f>'Itens de Contrato'!E134</f>
        <v>55</v>
      </c>
      <c r="E134" s="32">
        <f>D134*('Itens de Contrato'!F134+'Itens de Contrato'!G134)</f>
        <v>11158.217262500024</v>
      </c>
      <c r="F134" s="55">
        <f>'Medição 11'!F134-'Medição 11'!G134</f>
        <v>55</v>
      </c>
      <c r="G134" s="34"/>
      <c r="H134" s="50">
        <f t="shared" ref="H134:H151" si="4">G134/D134</f>
        <v>0</v>
      </c>
      <c r="I134" s="45">
        <f>G134*('Itens de Contrato'!F134+'Itens de Contrato'!G134)</f>
        <v>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26.4" customHeight="1" x14ac:dyDescent="0.25">
      <c r="A135" s="40" t="str">
        <f>'Itens de Contrato'!A135</f>
        <v>Instalações Elétricas - Quadros - Cabeamento</v>
      </c>
      <c r="B135" s="22" t="str">
        <f>'Itens de Contrato'!B135</f>
        <v>1.8.5</v>
      </c>
      <c r="C135" s="70" t="str">
        <f>VLOOKUP(B135,'Itens de Contrato'!B$5:J$151,2,0)</f>
        <v>CABO UNIPOLAR ISOL. 450/750V / PVC 70oC, CL.5, NBR-Nm247-3, COR VERDE, 1x4mm2 FAB. COBRECOM</v>
      </c>
      <c r="D135" s="30">
        <f>'Itens de Contrato'!E135</f>
        <v>110</v>
      </c>
      <c r="E135" s="32">
        <f>D135*('Itens de Contrato'!F135+'Itens de Contrato'!G135)</f>
        <v>904.49185385416854</v>
      </c>
      <c r="F135" s="55">
        <f>'Medição 11'!F135-'Medição 11'!G135</f>
        <v>110</v>
      </c>
      <c r="G135" s="34"/>
      <c r="H135" s="50">
        <f t="shared" si="4"/>
        <v>0</v>
      </c>
      <c r="I135" s="45">
        <f>G135*('Itens de Contrato'!F135+'Itens de Contrato'!G135)</f>
        <v>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26.4" customHeight="1" x14ac:dyDescent="0.25">
      <c r="A136" s="40" t="str">
        <f>'Itens de Contrato'!A136</f>
        <v>Instalações Elétricas - Quadros - Cabeamento</v>
      </c>
      <c r="B136" s="22" t="str">
        <f>'Itens de Contrato'!B136</f>
        <v>1.8.6</v>
      </c>
      <c r="C136" s="70" t="str">
        <f>VLOOKUP(B136,'Itens de Contrato'!B$5:J$151,2,0)</f>
        <v>CABO UNIPOLAR ISOL. 450/750V / PVC 70oC, CL.5, NBR-Nm247-3, COR VERDE, 1x6mm2 FAB. COBRECOM</v>
      </c>
      <c r="D136" s="30">
        <f>'Itens de Contrato'!E136</f>
        <v>120</v>
      </c>
      <c r="E136" s="32">
        <f>D136*('Itens de Contrato'!F136+'Itens de Contrato'!G136)</f>
        <v>1356.2892724239696</v>
      </c>
      <c r="F136" s="55">
        <f>'Medição 11'!F136-'Medição 11'!G136</f>
        <v>120</v>
      </c>
      <c r="G136" s="34"/>
      <c r="H136" s="50">
        <f t="shared" si="4"/>
        <v>0</v>
      </c>
      <c r="I136" s="45">
        <f>G136*('Itens de Contrato'!F136+'Itens de Contrato'!G136)</f>
        <v>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26.4" customHeight="1" x14ac:dyDescent="0.25">
      <c r="A137" s="40" t="str">
        <f>'Itens de Contrato'!A137</f>
        <v>Instalações Elétricas - Quadros - Cabeamento</v>
      </c>
      <c r="B137" s="22" t="str">
        <f>'Itens de Contrato'!B137</f>
        <v>1.8.7</v>
      </c>
      <c r="C137" s="70" t="str">
        <f>VLOOKUP(B137,'Itens de Contrato'!B$5:J$151,2,0)</f>
        <v>CABO UNIPOLAR ISOL. 450/750V / PVC 70oC, CL.5, NBR-Nm247-3, COR VERDE, 1x10mm2 FAB. COBRECOM</v>
      </c>
      <c r="D137" s="30">
        <f>'Itens de Contrato'!E137</f>
        <v>460</v>
      </c>
      <c r="E137" s="32">
        <f>D137*('Itens de Contrato'!F137+'Itens de Contrato'!G137)</f>
        <v>9614.2251467196456</v>
      </c>
      <c r="F137" s="55">
        <f>'Medição 11'!F137-'Medição 11'!G137</f>
        <v>460</v>
      </c>
      <c r="G137" s="34"/>
      <c r="H137" s="50">
        <f t="shared" si="4"/>
        <v>0</v>
      </c>
      <c r="I137" s="45">
        <f>G137*('Itens de Contrato'!F137+'Itens de Contrato'!G137)</f>
        <v>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26.4" customHeight="1" x14ac:dyDescent="0.25">
      <c r="A138" s="40" t="str">
        <f>'Itens de Contrato'!A138</f>
        <v>Instalações Elétricas - Quadros - Cabeamento</v>
      </c>
      <c r="B138" s="22" t="str">
        <f>'Itens de Contrato'!B138</f>
        <v>1.8.8</v>
      </c>
      <c r="C138" s="70" t="str">
        <f>VLOOKUP(B138,'Itens de Contrato'!B$5:J$151,2,0)</f>
        <v>CABO UNIPOLAR ISOL. 450/750V / PVC 70oC, CL.5, NBR-Nm247-3, COR VERDE, 1x25mm2 FAB. COBRECOM</v>
      </c>
      <c r="D138" s="30">
        <f>'Itens de Contrato'!E138</f>
        <v>25</v>
      </c>
      <c r="E138" s="32">
        <f>D138*('Itens de Contrato'!F138+'Itens de Contrato'!G138)</f>
        <v>926.35838279958875</v>
      </c>
      <c r="F138" s="55">
        <f>'Medição 11'!F138-'Medição 11'!G138</f>
        <v>25</v>
      </c>
      <c r="G138" s="34"/>
      <c r="H138" s="50">
        <f t="shared" si="4"/>
        <v>0</v>
      </c>
      <c r="I138" s="45">
        <f>G138*('Itens de Contrato'!F138+'Itens de Contrato'!G138)</f>
        <v>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26.4" customHeight="1" x14ac:dyDescent="0.25">
      <c r="A139" s="40" t="str">
        <f>'Itens de Contrato'!A139</f>
        <v>Instalações Elétricas - Quadros - Cabeamento</v>
      </c>
      <c r="B139" s="22" t="str">
        <f>'Itens de Contrato'!B139</f>
        <v>1.8.9</v>
      </c>
      <c r="C139" s="70" t="str">
        <f>VLOOKUP(B139,'Itens de Contrato'!B$5:J$151,2,0)</f>
        <v>CABO UNIPOLAR ISOL. 450/750V / PVC 70oC, CL.5, NBR-Nm247-3, COR VERDE, 1x95mm2 FAB. COBRECOM</v>
      </c>
      <c r="D139" s="30">
        <f>'Itens de Contrato'!E139</f>
        <v>120</v>
      </c>
      <c r="E139" s="32">
        <f>D139*('Itens de Contrato'!F139+'Itens de Contrato'!G139)</f>
        <v>21914.034503512441</v>
      </c>
      <c r="F139" s="55">
        <f>'Medição 11'!F139-'Medição 11'!G139</f>
        <v>120</v>
      </c>
      <c r="G139" s="34"/>
      <c r="H139" s="50">
        <f t="shared" si="4"/>
        <v>0</v>
      </c>
      <c r="I139" s="45">
        <f>G139*('Itens de Contrato'!F139+'Itens de Contrato'!G139)</f>
        <v>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26.4" customHeight="1" x14ac:dyDescent="0.25">
      <c r="A140" s="40" t="str">
        <f>'Itens de Contrato'!A140</f>
        <v>Instalações Elétricas - Quadros - Cabeamento</v>
      </c>
      <c r="B140" s="22" t="str">
        <f>'Itens de Contrato'!B140</f>
        <v>1.8.10</v>
      </c>
      <c r="C140" s="70" t="str">
        <f>VLOOKUP(B140,'Itens de Contrato'!B$5:J$151,2,0)</f>
        <v>CABO PP FLEX ISOL. 450/750V / PVC 70oC, CL.5, NBR-Nm247-5, 2x2,5mm2 FAB. COBRECOM</v>
      </c>
      <c r="D140" s="30">
        <f>'Itens de Contrato'!E140</f>
        <v>940</v>
      </c>
      <c r="E140" s="32">
        <f>D140*('Itens de Contrato'!F140+'Itens de Contrato'!G140)</f>
        <v>12424.65955234851</v>
      </c>
      <c r="F140" s="55">
        <f>'Medição 11'!F140-'Medição 11'!G140</f>
        <v>940</v>
      </c>
      <c r="G140" s="34"/>
      <c r="H140" s="50">
        <f t="shared" si="4"/>
        <v>0</v>
      </c>
      <c r="I140" s="45">
        <f>G140*('Itens de Contrato'!F140+'Itens de Contrato'!G140)</f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26.4" customHeight="1" x14ac:dyDescent="0.25">
      <c r="A141" s="40" t="str">
        <f>'Itens de Contrato'!A141</f>
        <v>Instalações Elétricas - Quadros - Cabeamento</v>
      </c>
      <c r="B141" s="22" t="str">
        <f>'Itens de Contrato'!B141</f>
        <v>1.8.11</v>
      </c>
      <c r="C141" s="70" t="str">
        <f>VLOOKUP(B141,'Itens de Contrato'!B$5:J$151,2,0)</f>
        <v>CABO CONTROLE FLEX ISOL. 0,6/1kV / PVC 70oC, CL.5, NBR-7289, 7x2,5mm2, FAB. COBRECOM</v>
      </c>
      <c r="D141" s="30">
        <f>'Itens de Contrato'!E141</f>
        <v>35</v>
      </c>
      <c r="E141" s="32">
        <f>D141*('Itens de Contrato'!F141+'Itens de Contrato'!G141)</f>
        <v>1015.2217208781011</v>
      </c>
      <c r="F141" s="55">
        <f>'Medição 11'!F141-'Medição 11'!G141</f>
        <v>35</v>
      </c>
      <c r="G141" s="34"/>
      <c r="H141" s="50">
        <f t="shared" si="4"/>
        <v>0</v>
      </c>
      <c r="I141" s="45">
        <f>G141*('Itens de Contrato'!F141+'Itens de Contrato'!G141)</f>
        <v>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26.4" customHeight="1" x14ac:dyDescent="0.25">
      <c r="A142" s="40" t="str">
        <f>'Itens de Contrato'!A142</f>
        <v>Instalações Elétricas - Quadros - Cabeamento</v>
      </c>
      <c r="B142" s="22" t="str">
        <f>'Itens de Contrato'!B142</f>
        <v>1.8.12</v>
      </c>
      <c r="C142" s="70" t="str">
        <f>VLOOKUP(B142,'Itens de Contrato'!B$5:J$151,2,0)</f>
        <v>CABO TETRAPOLAR ISOL. 0,6/1KV / HEPR 90oC, CL.4, NBR-7286, 4x4mm2 FAB. COBRECOM (Multinax)</v>
      </c>
      <c r="D142" s="30">
        <f>'Itens de Contrato'!E142</f>
        <v>160</v>
      </c>
      <c r="E142" s="32">
        <f>D142*('Itens de Contrato'!F142+'Itens de Contrato'!G142)</f>
        <v>6094.9295699052454</v>
      </c>
      <c r="F142" s="55">
        <f>'Medição 11'!F142-'Medição 11'!G142</f>
        <v>160</v>
      </c>
      <c r="G142" s="34"/>
      <c r="H142" s="50">
        <f t="shared" si="4"/>
        <v>0</v>
      </c>
      <c r="I142" s="45">
        <f>G142*('Itens de Contrato'!F142+'Itens de Contrato'!G142)</f>
        <v>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26.4" customHeight="1" x14ac:dyDescent="0.25">
      <c r="A143" s="40" t="str">
        <f>'Itens de Contrato'!A143</f>
        <v>Instalações Elétricas - Quadros - Cabeamento</v>
      </c>
      <c r="B143" s="22" t="str">
        <f>'Itens de Contrato'!B143</f>
        <v>1.8.13</v>
      </c>
      <c r="C143" s="70" t="str">
        <f>VLOOKUP(B143,'Itens de Contrato'!B$5:J$151,2,0)</f>
        <v>CABO TETRAPOLAR ISOL. 0,6/1KV / HEPR 90oC, CL.4, NBR-7286, 4x6mm2 FAB. COBRECOM (Multinax)</v>
      </c>
      <c r="D143" s="30">
        <f>'Itens de Contrato'!E143</f>
        <v>175</v>
      </c>
      <c r="E143" s="32">
        <f>D143*('Itens de Contrato'!F143+'Itens de Contrato'!G143)</f>
        <v>11234.386836011818</v>
      </c>
      <c r="F143" s="55">
        <f>'Medição 11'!F143-'Medição 11'!G143</f>
        <v>175</v>
      </c>
      <c r="G143" s="34"/>
      <c r="H143" s="50">
        <f t="shared" si="4"/>
        <v>0</v>
      </c>
      <c r="I143" s="45">
        <f>G143*('Itens de Contrato'!F143+'Itens de Contrato'!G143)</f>
        <v>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26.4" customHeight="1" x14ac:dyDescent="0.25">
      <c r="A144" s="40" t="str">
        <f>'Itens de Contrato'!A144</f>
        <v>Instalações Elétricas - Quadros - Cabeamento</v>
      </c>
      <c r="B144" s="22" t="str">
        <f>'Itens de Contrato'!B144</f>
        <v>1.8.14</v>
      </c>
      <c r="C144" s="70" t="str">
        <f>VLOOKUP(B144,'Itens de Contrato'!B$5:J$151,2,0)</f>
        <v>CABO TETRAPOLAR ISOL. 0,6/1KV / HEPR 90oC, CL.5, NBR-7286, 4x10mm2 FAB. COBRECOM (Multinax)</v>
      </c>
      <c r="D144" s="30">
        <f>'Itens de Contrato'!E144</f>
        <v>1480</v>
      </c>
      <c r="E144" s="32">
        <f>D144*('Itens de Contrato'!F144+'Itens de Contrato'!G144)</f>
        <v>133599.27742290538</v>
      </c>
      <c r="F144" s="55">
        <f>'Medição 11'!F144-'Medição 11'!G144</f>
        <v>1480</v>
      </c>
      <c r="G144" s="34"/>
      <c r="H144" s="50">
        <f t="shared" si="4"/>
        <v>0</v>
      </c>
      <c r="I144" s="45">
        <f>G144*('Itens de Contrato'!F144+'Itens de Contrato'!G144)</f>
        <v>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26.4" customHeight="1" x14ac:dyDescent="0.25">
      <c r="A145" s="40" t="str">
        <f>'Itens de Contrato'!A145</f>
        <v>Instalações Elétricas - Quadros - Cabeamento</v>
      </c>
      <c r="B145" s="22" t="str">
        <f>'Itens de Contrato'!B145</f>
        <v>1.8.15</v>
      </c>
      <c r="C145" s="70" t="str">
        <f>VLOOKUP(B145,'Itens de Contrato'!B$5:J$151,2,0)</f>
        <v>CABO DE COBRE NÚ ELETROLÍTICO, TÊMPERA 1/2 DURA, NBR-6524, CL.2A, 07 FIOS, 1x50mm2 FAB. COBRECOM</v>
      </c>
      <c r="D145" s="30">
        <f>'Itens de Contrato'!E145</f>
        <v>25</v>
      </c>
      <c r="E145" s="32">
        <f>D145*('Itens de Contrato'!F145+'Itens de Contrato'!G145)</f>
        <v>2759.5140362431189</v>
      </c>
      <c r="F145" s="55">
        <f>'Medição 11'!F145-'Medição 11'!G145</f>
        <v>25</v>
      </c>
      <c r="G145" s="34"/>
      <c r="H145" s="50">
        <f t="shared" si="4"/>
        <v>0</v>
      </c>
      <c r="I145" s="45">
        <f>G145*('Itens de Contrato'!F145+'Itens de Contrato'!G145)</f>
        <v>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39.6" customHeight="1" x14ac:dyDescent="0.25">
      <c r="A146" s="40" t="str">
        <f>'Itens de Contrato'!A146</f>
        <v>Instalações Elétricas - Quadros - Cabeamento</v>
      </c>
      <c r="B146" s="22" t="str">
        <f>'Itens de Contrato'!B146</f>
        <v>1.8.16</v>
      </c>
      <c r="C146" s="70" t="str">
        <f>VLOOKUP(B146,'Itens de Contrato'!B$5:J$151,2,0)</f>
        <v>HASTE DE TERRA: ELETRODO DE AÇO, SUPERFÍCIE REVESTIDA DE COBRE POR ELETRODEPOSIÇÃO 254μm, NA FORMA DE HASTE SEÇÃO CIRCULAR Ф 5/8" X 2,40m, NBR-13571, FAB.INTELLI, MAGNET</v>
      </c>
      <c r="D146" s="30">
        <f>'Itens de Contrato'!E146</f>
        <v>6</v>
      </c>
      <c r="E146" s="32">
        <f>D146*('Itens de Contrato'!F146+'Itens de Contrato'!G146)</f>
        <v>2647.4568080371955</v>
      </c>
      <c r="F146" s="55">
        <f>'Medição 11'!F146-'Medição 11'!G146</f>
        <v>6</v>
      </c>
      <c r="G146" s="34"/>
      <c r="H146" s="50">
        <f t="shared" si="4"/>
        <v>0</v>
      </c>
      <c r="I146" s="45">
        <f>G146*('Itens de Contrato'!F146+'Itens de Contrato'!G146)</f>
        <v>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26.4" customHeight="1" x14ac:dyDescent="0.25">
      <c r="A147" s="40" t="str">
        <f>'Itens de Contrato'!A147</f>
        <v>Instalações Elétricas - Quadros - Cabeamento</v>
      </c>
      <c r="B147" s="22" t="str">
        <f>'Itens de Contrato'!B147</f>
        <v>1.8.17</v>
      </c>
      <c r="C147" s="70" t="str">
        <f>VLOOKUP(B147,'Itens de Contrato'!B$5:J$151,2,0)</f>
        <v>SOLDA EXOTÉRMICA (CARTUCHO No. 115), FAB. EXOSOLDA</v>
      </c>
      <c r="D147" s="30">
        <f>'Itens de Contrato'!E147</f>
        <v>7</v>
      </c>
      <c r="E147" s="32">
        <f>D147*('Itens de Contrato'!F147+'Itens de Contrato'!G147)</f>
        <v>537.93058428030417</v>
      </c>
      <c r="F147" s="55">
        <f>'Medição 11'!F147-'Medição 11'!G147</f>
        <v>7</v>
      </c>
      <c r="G147" s="34"/>
      <c r="H147" s="50">
        <f t="shared" si="4"/>
        <v>0</v>
      </c>
      <c r="I147" s="45">
        <f>G147*('Itens de Contrato'!F147+'Itens de Contrato'!G147)</f>
        <v>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26.4" customHeight="1" x14ac:dyDescent="0.25">
      <c r="A148" s="40" t="str">
        <f>'Itens de Contrato'!A148</f>
        <v>Instalações Elétricas - Quadros - Cabeamento</v>
      </c>
      <c r="B148" s="22" t="str">
        <f>'Itens de Contrato'!B148</f>
        <v>1.8.18</v>
      </c>
      <c r="C148" s="70" t="str">
        <f>VLOOKUP(B148,'Itens de Contrato'!B$5:J$151,2,0)</f>
        <v>TAMPA REFORÇADA EM FERRO FUNDIDO COM ESCOTILHA 300mmREF.: TEL-536, FAB. TERMOTÉCNICA</v>
      </c>
      <c r="D148" s="30">
        <f>'Itens de Contrato'!E148</f>
        <v>6</v>
      </c>
      <c r="E148" s="32">
        <f>D148*('Itens de Contrato'!F148+'Itens de Contrato'!G148)</f>
        <v>1257.5000671487626</v>
      </c>
      <c r="F148" s="55">
        <f>'Medição 11'!F148-'Medição 11'!G148</f>
        <v>6</v>
      </c>
      <c r="G148" s="34"/>
      <c r="H148" s="50">
        <f t="shared" si="4"/>
        <v>0</v>
      </c>
      <c r="I148" s="45">
        <f>G148*('Itens de Contrato'!F148+'Itens de Contrato'!G148)</f>
        <v>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26.4" customHeight="1" x14ac:dyDescent="0.25">
      <c r="A149" s="40" t="str">
        <f>'Itens de Contrato'!A149</f>
        <v>Instalações Elétricas - Quadros - Cabeamento</v>
      </c>
      <c r="B149" s="22" t="str">
        <f>'Itens de Contrato'!B149</f>
        <v>1.8.19</v>
      </c>
      <c r="C149" s="70" t="str">
        <f>VLOOKUP(B149,'Itens de Contrato'!B$5:J$151,2,0)</f>
        <v>FITA ISOLANTE COMUM No 33, FAB. SCOTCH / TIGRE</v>
      </c>
      <c r="D149" s="30">
        <f>'Itens de Contrato'!E149</f>
        <v>10</v>
      </c>
      <c r="E149" s="32">
        <f>D149*('Itens de Contrato'!F149+'Itens de Contrato'!G149)</f>
        <v>642.72225654270096</v>
      </c>
      <c r="F149" s="55">
        <f>'Medição 11'!F149-'Medição 11'!G149</f>
        <v>10</v>
      </c>
      <c r="G149" s="34"/>
      <c r="H149" s="50">
        <f t="shared" si="4"/>
        <v>0</v>
      </c>
      <c r="I149" s="45">
        <f>G149*('Itens de Contrato'!F149+'Itens de Contrato'!G149)</f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26.4" customHeight="1" x14ac:dyDescent="0.25">
      <c r="A150" s="40" t="str">
        <f>'Itens de Contrato'!A150</f>
        <v>Instalações Elétricas - Quadros - Cabeamento</v>
      </c>
      <c r="B150" s="22" t="str">
        <f>'Itens de Contrato'!B150</f>
        <v>1.8.20</v>
      </c>
      <c r="C150" s="70" t="str">
        <f>VLOOKUP(B150,'Itens de Contrato'!B$5:J$151,2,0)</f>
        <v>FITA ISOLANTE ALTA FUSÃO No 23, FAB. SCOTCH, 3M</v>
      </c>
      <c r="D150" s="30">
        <f>'Itens de Contrato'!E150</f>
        <v>10</v>
      </c>
      <c r="E150" s="32">
        <f>D150*('Itens de Contrato'!F150+'Itens de Contrato'!G150)</f>
        <v>891.42782537878975</v>
      </c>
      <c r="F150" s="55">
        <f>'Medição 11'!F150-'Medição 11'!G150</f>
        <v>10</v>
      </c>
      <c r="G150" s="34"/>
      <c r="H150" s="50">
        <f t="shared" si="4"/>
        <v>0</v>
      </c>
      <c r="I150" s="45">
        <f>G150*('Itens de Contrato'!F150+'Itens de Contrato'!G150)</f>
        <v>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26.4" customHeight="1" x14ac:dyDescent="0.25">
      <c r="A151" s="40" t="str">
        <f>'Itens de Contrato'!A151</f>
        <v>Instalações Elétricas - Quadros - Cabeamento</v>
      </c>
      <c r="B151" s="22" t="str">
        <f>'Itens de Contrato'!B151</f>
        <v>1.8.21</v>
      </c>
      <c r="C151" s="70" t="str">
        <f>VLOOKUP(B151,'Itens de Contrato'!B$5:J$151,2,0)</f>
        <v>ANILHAS / MARCADORES, FAB. HELLERMANN, PIAL</v>
      </c>
      <c r="D151" s="30">
        <f>'Itens de Contrato'!E151</f>
        <v>1200</v>
      </c>
      <c r="E151" s="32">
        <f>D151*('Itens de Contrato'!F151+'Itens de Contrato'!G151)</f>
        <v>838.33337809917509</v>
      </c>
      <c r="F151" s="55">
        <f>'Medição 11'!F151-'Medição 11'!G151</f>
        <v>1200</v>
      </c>
      <c r="G151" s="34"/>
      <c r="H151" s="50">
        <f t="shared" si="4"/>
        <v>0</v>
      </c>
      <c r="I151" s="45">
        <f>G151*('Itens de Contrato'!F151+'Itens de Contrato'!G151)</f>
        <v>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x14ac:dyDescent="0.25">
      <c r="A152" s="40"/>
      <c r="B152" s="22"/>
      <c r="C152" s="70"/>
      <c r="D152" s="30"/>
      <c r="E152" s="32"/>
      <c r="F152" s="55"/>
      <c r="G152" s="34"/>
      <c r="H152" s="50"/>
      <c r="I152" s="45"/>
    </row>
    <row r="153" spans="1:27" x14ac:dyDescent="0.25">
      <c r="A153" s="40"/>
      <c r="B153" s="22"/>
      <c r="C153" s="70"/>
      <c r="D153" s="30"/>
      <c r="E153" s="32"/>
      <c r="F153" s="55"/>
      <c r="G153" s="34"/>
      <c r="H153" s="50"/>
      <c r="I153" s="45"/>
    </row>
    <row r="154" spans="1:27" x14ac:dyDescent="0.25">
      <c r="A154" s="40"/>
      <c r="B154" s="22"/>
      <c r="C154" s="70"/>
      <c r="D154" s="30"/>
      <c r="E154" s="32"/>
      <c r="F154" s="55"/>
      <c r="G154" s="34"/>
      <c r="H154" s="50"/>
      <c r="I154" s="45"/>
    </row>
    <row r="155" spans="1:27" x14ac:dyDescent="0.25">
      <c r="A155" s="40"/>
      <c r="B155" s="22"/>
      <c r="C155" s="70"/>
      <c r="D155" s="30"/>
      <c r="E155" s="32"/>
      <c r="F155" s="55"/>
      <c r="G155" s="34"/>
      <c r="H155" s="50"/>
      <c r="I155" s="45"/>
    </row>
    <row r="156" spans="1:27" x14ac:dyDescent="0.25">
      <c r="A156" s="40"/>
      <c r="B156" s="22"/>
      <c r="C156" s="70"/>
      <c r="D156" s="30"/>
      <c r="E156" s="32"/>
      <c r="F156" s="55"/>
      <c r="G156" s="34"/>
      <c r="H156" s="50"/>
      <c r="I156" s="45"/>
    </row>
    <row r="157" spans="1:27" x14ac:dyDescent="0.25">
      <c r="A157" s="40"/>
      <c r="B157" s="22"/>
      <c r="C157" s="70"/>
      <c r="D157" s="30"/>
      <c r="E157" s="32"/>
      <c r="F157" s="55"/>
      <c r="G157" s="34"/>
      <c r="H157" s="50"/>
      <c r="I157" s="45"/>
    </row>
    <row r="158" spans="1:27" x14ac:dyDescent="0.25">
      <c r="A158" s="40"/>
      <c r="B158" s="22"/>
      <c r="C158" s="70"/>
      <c r="D158" s="30"/>
      <c r="E158" s="32"/>
      <c r="F158" s="55"/>
      <c r="G158" s="34"/>
      <c r="H158" s="50"/>
      <c r="I158" s="45"/>
    </row>
    <row r="159" spans="1:27" x14ac:dyDescent="0.25">
      <c r="A159" s="40"/>
      <c r="B159" s="22"/>
      <c r="C159" s="70"/>
      <c r="D159" s="30"/>
      <c r="E159" s="32"/>
      <c r="F159" s="55"/>
      <c r="G159" s="34"/>
      <c r="H159" s="50"/>
      <c r="I159" s="45"/>
    </row>
    <row r="160" spans="1:27" x14ac:dyDescent="0.25">
      <c r="A160" s="40"/>
      <c r="B160" s="22"/>
      <c r="C160" s="70"/>
      <c r="D160" s="30"/>
      <c r="E160" s="32"/>
      <c r="F160" s="55"/>
      <c r="G160" s="34"/>
      <c r="H160" s="50"/>
      <c r="I160" s="45"/>
    </row>
    <row r="161" spans="1:9" x14ac:dyDescent="0.25">
      <c r="A161" s="40"/>
      <c r="B161" s="22"/>
      <c r="C161" s="70"/>
      <c r="D161" s="30"/>
      <c r="E161" s="32"/>
      <c r="F161" s="55"/>
      <c r="G161" s="34"/>
      <c r="H161" s="50"/>
      <c r="I161" s="45"/>
    </row>
    <row r="162" spans="1:9" x14ac:dyDescent="0.25">
      <c r="A162" s="40"/>
      <c r="B162" s="22"/>
      <c r="C162" s="70"/>
      <c r="D162" s="30"/>
      <c r="E162" s="32"/>
      <c r="F162" s="55"/>
      <c r="G162" s="34"/>
      <c r="H162" s="50"/>
      <c r="I162" s="45"/>
    </row>
    <row r="163" spans="1:9" x14ac:dyDescent="0.25">
      <c r="A163" s="40"/>
      <c r="B163" s="22"/>
      <c r="C163" s="70"/>
      <c r="D163" s="30"/>
      <c r="E163" s="32"/>
      <c r="F163" s="55"/>
      <c r="G163" s="34"/>
      <c r="H163" s="50"/>
      <c r="I163" s="45"/>
    </row>
    <row r="164" spans="1:9" x14ac:dyDescent="0.25">
      <c r="A164" s="40"/>
      <c r="B164" s="22"/>
      <c r="C164" s="70"/>
      <c r="D164" s="30"/>
      <c r="E164" s="32"/>
      <c r="F164" s="55"/>
      <c r="G164" s="34"/>
      <c r="H164" s="50"/>
      <c r="I164" s="45"/>
    </row>
    <row r="165" spans="1:9" x14ac:dyDescent="0.25">
      <c r="A165" s="40"/>
      <c r="B165" s="22"/>
      <c r="C165" s="70"/>
      <c r="D165" s="30"/>
      <c r="E165" s="32"/>
      <c r="F165" s="55"/>
      <c r="G165" s="34"/>
      <c r="H165" s="50"/>
      <c r="I165" s="45"/>
    </row>
    <row r="166" spans="1:9" x14ac:dyDescent="0.25">
      <c r="A166" s="40"/>
      <c r="B166" s="22"/>
      <c r="C166" s="70"/>
      <c r="D166" s="30"/>
      <c r="E166" s="32"/>
      <c r="F166" s="55"/>
      <c r="G166" s="34"/>
      <c r="H166" s="50"/>
      <c r="I166" s="45"/>
    </row>
    <row r="167" spans="1:9" x14ac:dyDescent="0.25">
      <c r="A167" s="40"/>
      <c r="B167" s="22"/>
      <c r="C167" s="70"/>
      <c r="D167" s="30"/>
      <c r="E167" s="32"/>
      <c r="F167" s="55"/>
      <c r="G167" s="34"/>
      <c r="H167" s="50"/>
      <c r="I167" s="45"/>
    </row>
    <row r="168" spans="1:9" x14ac:dyDescent="0.25">
      <c r="A168" s="40"/>
      <c r="B168" s="22"/>
      <c r="C168" s="70"/>
      <c r="D168" s="30"/>
      <c r="E168" s="32"/>
      <c r="F168" s="55"/>
      <c r="G168" s="34"/>
      <c r="H168" s="50"/>
      <c r="I168" s="45"/>
    </row>
    <row r="169" spans="1:9" x14ac:dyDescent="0.25">
      <c r="A169" s="40"/>
      <c r="B169" s="22"/>
      <c r="C169" s="70"/>
      <c r="D169" s="30"/>
      <c r="E169" s="32"/>
      <c r="F169" s="55"/>
      <c r="G169" s="34"/>
      <c r="H169" s="50"/>
      <c r="I169" s="45"/>
    </row>
    <row r="170" spans="1:9" x14ac:dyDescent="0.25">
      <c r="A170" s="40"/>
      <c r="B170" s="22"/>
      <c r="C170" s="70"/>
      <c r="D170" s="30"/>
      <c r="E170" s="32"/>
      <c r="F170" s="55"/>
      <c r="G170" s="34"/>
      <c r="H170" s="50"/>
      <c r="I170" s="45"/>
    </row>
    <row r="171" spans="1:9" x14ac:dyDescent="0.25">
      <c r="A171" s="40"/>
      <c r="B171" s="22"/>
      <c r="C171" s="70"/>
      <c r="D171" s="30"/>
      <c r="E171" s="32"/>
      <c r="F171" s="55"/>
      <c r="G171" s="34"/>
      <c r="H171" s="50"/>
      <c r="I171" s="45"/>
    </row>
    <row r="172" spans="1:9" x14ac:dyDescent="0.25">
      <c r="A172" s="40"/>
      <c r="B172" s="22"/>
      <c r="C172" s="70"/>
      <c r="D172" s="30"/>
      <c r="E172" s="32"/>
      <c r="F172" s="55"/>
      <c r="G172" s="34"/>
      <c r="H172" s="50"/>
      <c r="I172" s="45"/>
    </row>
    <row r="173" spans="1:9" x14ac:dyDescent="0.25">
      <c r="A173" s="40"/>
      <c r="B173" s="22"/>
      <c r="C173" s="70"/>
      <c r="D173" s="30"/>
      <c r="E173" s="32"/>
      <c r="F173" s="55"/>
      <c r="G173" s="34"/>
      <c r="H173" s="50"/>
      <c r="I173" s="45"/>
    </row>
    <row r="174" spans="1:9" x14ac:dyDescent="0.25">
      <c r="A174" s="40"/>
      <c r="B174" s="22"/>
      <c r="C174" s="70"/>
      <c r="D174" s="30"/>
      <c r="E174" s="32"/>
      <c r="F174" s="55"/>
      <c r="G174" s="34"/>
      <c r="H174" s="50"/>
      <c r="I174" s="45"/>
    </row>
    <row r="175" spans="1:9" x14ac:dyDescent="0.25">
      <c r="A175" s="40"/>
      <c r="B175" s="22"/>
      <c r="C175" s="70"/>
      <c r="D175" s="30"/>
      <c r="E175" s="32"/>
      <c r="F175" s="55"/>
      <c r="G175" s="34"/>
      <c r="H175" s="50"/>
      <c r="I175" s="45"/>
    </row>
    <row r="176" spans="1:9" x14ac:dyDescent="0.25">
      <c r="A176" s="40"/>
      <c r="B176" s="22"/>
      <c r="C176" s="70"/>
      <c r="D176" s="30"/>
      <c r="E176" s="32"/>
      <c r="F176" s="55"/>
      <c r="G176" s="34"/>
      <c r="H176" s="50"/>
      <c r="I176" s="45"/>
    </row>
    <row r="177" spans="1:9" x14ac:dyDescent="0.25">
      <c r="A177" s="40"/>
      <c r="B177" s="22"/>
      <c r="C177" s="70"/>
      <c r="D177" s="30"/>
      <c r="E177" s="32"/>
      <c r="F177" s="55"/>
      <c r="G177" s="34"/>
      <c r="H177" s="50"/>
      <c r="I177" s="45"/>
    </row>
    <row r="178" spans="1:9" x14ac:dyDescent="0.25">
      <c r="A178" s="40"/>
      <c r="B178" s="22"/>
      <c r="C178" s="70"/>
      <c r="D178" s="30"/>
      <c r="E178" s="32"/>
      <c r="F178" s="55"/>
      <c r="G178" s="34"/>
      <c r="H178" s="50"/>
      <c r="I178" s="45"/>
    </row>
    <row r="179" spans="1:9" x14ac:dyDescent="0.25">
      <c r="A179" s="40"/>
      <c r="B179" s="22"/>
      <c r="C179" s="70"/>
      <c r="D179" s="30"/>
      <c r="E179" s="32"/>
      <c r="F179" s="55"/>
      <c r="G179" s="34"/>
      <c r="H179" s="50"/>
      <c r="I179" s="45"/>
    </row>
    <row r="180" spans="1:9" x14ac:dyDescent="0.25">
      <c r="A180" s="40"/>
      <c r="B180" s="22"/>
      <c r="C180" s="70"/>
      <c r="D180" s="30"/>
      <c r="E180" s="32"/>
      <c r="F180" s="55"/>
      <c r="G180" s="34"/>
      <c r="H180" s="50"/>
      <c r="I180" s="45"/>
    </row>
    <row r="181" spans="1:9" x14ac:dyDescent="0.25">
      <c r="A181" s="40"/>
      <c r="B181" s="22"/>
      <c r="C181" s="70"/>
      <c r="D181" s="30"/>
      <c r="E181" s="32"/>
      <c r="F181" s="55"/>
      <c r="G181" s="34"/>
      <c r="H181" s="50"/>
      <c r="I181" s="45"/>
    </row>
    <row r="182" spans="1:9" x14ac:dyDescent="0.25">
      <c r="A182" s="40"/>
      <c r="B182" s="22"/>
      <c r="C182" s="70"/>
      <c r="D182" s="30"/>
      <c r="E182" s="32"/>
      <c r="F182" s="55"/>
      <c r="G182" s="34"/>
      <c r="H182" s="50"/>
      <c r="I182" s="45"/>
    </row>
    <row r="183" spans="1:9" x14ac:dyDescent="0.25">
      <c r="A183" s="40"/>
      <c r="B183" s="22"/>
      <c r="C183" s="70"/>
      <c r="D183" s="30"/>
      <c r="E183" s="32"/>
      <c r="F183" s="55"/>
      <c r="G183" s="34"/>
      <c r="H183" s="50"/>
      <c r="I183" s="45"/>
    </row>
    <row r="184" spans="1:9" x14ac:dyDescent="0.25">
      <c r="A184" s="40"/>
      <c r="B184" s="22"/>
      <c r="C184" s="70"/>
      <c r="D184" s="30"/>
      <c r="E184" s="32"/>
      <c r="F184" s="55"/>
      <c r="G184" s="34"/>
      <c r="H184" s="50"/>
      <c r="I184" s="45"/>
    </row>
    <row r="185" spans="1:9" x14ac:dyDescent="0.25">
      <c r="A185" s="40"/>
      <c r="B185" s="22"/>
      <c r="C185" s="70"/>
      <c r="D185" s="30"/>
      <c r="E185" s="32"/>
      <c r="F185" s="55"/>
      <c r="G185" s="34"/>
      <c r="H185" s="50"/>
      <c r="I185" s="45"/>
    </row>
    <row r="186" spans="1:9" x14ac:dyDescent="0.25">
      <c r="A186" s="40"/>
      <c r="B186" s="22"/>
      <c r="C186" s="70"/>
      <c r="D186" s="30"/>
      <c r="E186" s="32"/>
      <c r="F186" s="55"/>
      <c r="G186" s="34"/>
      <c r="H186" s="50"/>
      <c r="I186" s="45"/>
    </row>
    <row r="187" spans="1:9" x14ac:dyDescent="0.25">
      <c r="A187" s="40"/>
      <c r="B187" s="22"/>
      <c r="C187" s="70"/>
      <c r="D187" s="30"/>
      <c r="E187" s="32"/>
      <c r="F187" s="55"/>
      <c r="G187" s="34"/>
      <c r="H187" s="50"/>
      <c r="I187" s="45"/>
    </row>
    <row r="188" spans="1:9" x14ac:dyDescent="0.25">
      <c r="A188" s="40"/>
      <c r="B188" s="22"/>
      <c r="C188" s="70"/>
      <c r="D188" s="30"/>
      <c r="E188" s="32"/>
      <c r="F188" s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="32"/>
      <c r="F189" s="55"/>
      <c r="G189" s="34"/>
      <c r="H189" s="50"/>
      <c r="I189" s="45"/>
    </row>
    <row r="190" spans="1:9" x14ac:dyDescent="0.25">
      <c r="A190" s="40"/>
      <c r="B190" s="22"/>
      <c r="C190" s="70"/>
      <c r="D190" s="30"/>
      <c r="E190" s="32"/>
      <c r="F190" s="55"/>
      <c r="G190" s="34"/>
      <c r="H190" s="50"/>
      <c r="I190" s="45"/>
    </row>
    <row r="191" spans="1:9" x14ac:dyDescent="0.25">
      <c r="A191" s="40"/>
      <c r="B191" s="22"/>
      <c r="C191" s="70"/>
      <c r="D191" s="30"/>
      <c r="E191" s="32"/>
      <c r="F191" s="55"/>
      <c r="G191" s="34"/>
      <c r="H191" s="50"/>
      <c r="I191" s="45"/>
    </row>
    <row r="192" spans="1:9" x14ac:dyDescent="0.25">
      <c r="A192" s="40"/>
      <c r="B192" s="22"/>
      <c r="C192" s="70"/>
      <c r="D192" s="30"/>
      <c r="E192" s="32"/>
      <c r="F192" s="55"/>
      <c r="G192" s="34"/>
      <c r="H192" s="50"/>
      <c r="I192" s="45"/>
    </row>
    <row r="193" spans="1:9" x14ac:dyDescent="0.25">
      <c r="A193" s="40"/>
      <c r="B193" s="22"/>
      <c r="C193" s="70"/>
      <c r="D193" s="30"/>
      <c r="E193" s="32"/>
      <c r="F193" s="55"/>
      <c r="G193" s="34"/>
      <c r="H193" s="50"/>
      <c r="I193" s="45"/>
    </row>
    <row r="194" spans="1:9" x14ac:dyDescent="0.25">
      <c r="A194" s="40"/>
      <c r="B194" s="22"/>
      <c r="C194" s="70"/>
      <c r="D194" s="30"/>
      <c r="E194" s="32"/>
      <c r="F194" s="55"/>
      <c r="G194" s="34"/>
      <c r="H194" s="50"/>
      <c r="I194" s="45"/>
    </row>
    <row r="195" spans="1:9" x14ac:dyDescent="0.25">
      <c r="A195" s="40"/>
      <c r="B195" s="22"/>
      <c r="C195" s="70"/>
      <c r="D195" s="30"/>
      <c r="E195" s="32"/>
      <c r="F195" s="55"/>
      <c r="G195" s="34"/>
      <c r="H195" s="50"/>
      <c r="I195" s="45"/>
    </row>
    <row r="196" spans="1:9" x14ac:dyDescent="0.25">
      <c r="A196" s="40"/>
      <c r="B196" s="22"/>
      <c r="C196" s="70"/>
      <c r="D196" s="30"/>
      <c r="E196" s="32"/>
      <c r="F196" s="55"/>
      <c r="G196" s="34"/>
      <c r="H196" s="50"/>
      <c r="I196" s="45"/>
    </row>
    <row r="197" spans="1:9" x14ac:dyDescent="0.25">
      <c r="A197" s="40"/>
      <c r="B197" s="22"/>
      <c r="C197" s="70"/>
      <c r="D197" s="30"/>
      <c r="E197" s="32"/>
      <c r="F197" s="55"/>
      <c r="G197" s="34"/>
      <c r="H197" s="50"/>
      <c r="I197" s="45"/>
    </row>
    <row r="198" spans="1:9" x14ac:dyDescent="0.25">
      <c r="A198" s="40"/>
      <c r="B198" s="22"/>
      <c r="C198" s="70"/>
      <c r="D198" s="30"/>
      <c r="E198" s="32"/>
      <c r="F198" s="55"/>
      <c r="G198" s="34"/>
      <c r="H198" s="50"/>
      <c r="I198" s="45"/>
    </row>
    <row r="199" spans="1:9" x14ac:dyDescent="0.25">
      <c r="A199" s="40"/>
      <c r="B199" s="22"/>
      <c r="C199" s="70"/>
      <c r="D199" s="30"/>
      <c r="E199" s="32"/>
      <c r="F199" s="55"/>
      <c r="G199" s="34"/>
      <c r="H199" s="50"/>
      <c r="I199" s="45"/>
    </row>
    <row r="200" spans="1:9" x14ac:dyDescent="0.25">
      <c r="A200" s="40"/>
      <c r="B200" s="22"/>
      <c r="C200" s="70"/>
      <c r="D200" s="30"/>
      <c r="E200" s="32"/>
      <c r="F200" s="55"/>
      <c r="G200" s="34"/>
      <c r="H200" s="50"/>
      <c r="I200" s="45"/>
    </row>
    <row r="201" spans="1:9" x14ac:dyDescent="0.25">
      <c r="A201" s="40"/>
      <c r="B201" s="22"/>
      <c r="C201" s="70"/>
      <c r="D201" s="30"/>
      <c r="E201" s="32"/>
      <c r="F201" s="55"/>
      <c r="G201" s="34"/>
      <c r="H201" s="50"/>
      <c r="I201" s="45"/>
    </row>
    <row r="202" spans="1:9" x14ac:dyDescent="0.25">
      <c r="A202" s="40"/>
      <c r="B202" s="22"/>
      <c r="C202" s="70"/>
      <c r="D202" s="30"/>
      <c r="E202" s="32"/>
      <c r="F202" s="55"/>
      <c r="G202" s="34"/>
      <c r="H202" s="50"/>
      <c r="I202" s="45"/>
    </row>
    <row r="203" spans="1:9" x14ac:dyDescent="0.25">
      <c r="A203" s="40"/>
      <c r="B203" s="22"/>
      <c r="C203" s="70"/>
      <c r="D203" s="30"/>
      <c r="E203" s="32"/>
      <c r="F203" s="55"/>
      <c r="G203" s="34"/>
      <c r="H203" s="50"/>
      <c r="I203" s="45"/>
    </row>
    <row r="204" spans="1:9" x14ac:dyDescent="0.25">
      <c r="A204" s="40"/>
      <c r="B204" s="22"/>
      <c r="C204" s="70"/>
      <c r="D204" s="30"/>
      <c r="E204" s="32"/>
      <c r="F204" s="55"/>
      <c r="G204" s="34"/>
      <c r="H204" s="50"/>
      <c r="I204" s="45"/>
    </row>
    <row r="205" spans="1:9" x14ac:dyDescent="0.25">
      <c r="A205" s="40"/>
      <c r="B205" s="22"/>
      <c r="C205" s="70"/>
      <c r="D205" s="30"/>
      <c r="E205" s="32"/>
      <c r="F205" s="55"/>
      <c r="G205" s="34"/>
      <c r="H205" s="50"/>
      <c r="I205" s="45"/>
    </row>
    <row r="206" spans="1:9" x14ac:dyDescent="0.25">
      <c r="A206" s="40"/>
      <c r="B206" s="22"/>
      <c r="C206" s="70"/>
      <c r="D206" s="30"/>
      <c r="E206" s="32"/>
      <c r="F206" s="55"/>
      <c r="G206" s="34"/>
      <c r="H206" s="50"/>
      <c r="I206" s="45"/>
    </row>
    <row r="207" spans="1:9" x14ac:dyDescent="0.25">
      <c r="A207" s="40"/>
      <c r="B207" s="22"/>
      <c r="C207" s="70"/>
      <c r="D207" s="30"/>
      <c r="E207" s="32"/>
      <c r="F207" s="55"/>
      <c r="G207" s="34"/>
      <c r="H207" s="50"/>
      <c r="I207" s="45"/>
    </row>
    <row r="208" spans="1:9" x14ac:dyDescent="0.25">
      <c r="A208" s="40"/>
      <c r="B208" s="22"/>
      <c r="C208" s="70"/>
      <c r="D208" s="30"/>
      <c r="E208" s="32"/>
      <c r="F208" s="55"/>
      <c r="G208" s="34"/>
      <c r="H208" s="50"/>
      <c r="I208" s="45"/>
    </row>
    <row r="209" spans="1:9" x14ac:dyDescent="0.25">
      <c r="A209" s="40"/>
      <c r="B209" s="22"/>
      <c r="C209" s="70"/>
      <c r="D209" s="30"/>
      <c r="E209" s="32"/>
      <c r="F209" s="55"/>
      <c r="G209" s="34"/>
      <c r="H209" s="50"/>
      <c r="I209" s="45"/>
    </row>
    <row r="210" spans="1:9" x14ac:dyDescent="0.25">
      <c r="A210" s="40"/>
      <c r="B210" s="22"/>
      <c r="C210" s="70"/>
      <c r="D210" s="30"/>
      <c r="E210" s="32"/>
      <c r="F210" s="55"/>
      <c r="G210" s="34"/>
      <c r="H210" s="50"/>
      <c r="I210" s="45"/>
    </row>
    <row r="211" spans="1:9" x14ac:dyDescent="0.25">
      <c r="A211" s="40"/>
      <c r="B211" s="22"/>
      <c r="C211" s="70"/>
      <c r="D211" s="30"/>
      <c r="E211" s="32"/>
      <c r="F211" s="55"/>
      <c r="G211" s="34"/>
      <c r="H211" s="50"/>
      <c r="I211" s="45"/>
    </row>
    <row r="212" spans="1:9" x14ac:dyDescent="0.25">
      <c r="A212" s="40"/>
      <c r="B212" s="22"/>
      <c r="C212" s="70"/>
      <c r="D212" s="30"/>
      <c r="E212" s="32"/>
      <c r="F212" s="55"/>
      <c r="G212" s="34"/>
      <c r="H212" s="50"/>
      <c r="I212" s="45"/>
    </row>
    <row r="213" spans="1:9" x14ac:dyDescent="0.25">
      <c r="A213" s="40"/>
      <c r="B213" s="22"/>
      <c r="C213" s="70"/>
      <c r="D213" s="30"/>
      <c r="E213" s="32"/>
      <c r="F213" s="55"/>
      <c r="G213" s="34"/>
      <c r="H213" s="50"/>
      <c r="I213" s="45"/>
    </row>
    <row r="214" spans="1:9" x14ac:dyDescent="0.25">
      <c r="A214" s="40"/>
      <c r="B214" s="22"/>
      <c r="C214" s="70"/>
      <c r="D214" s="30"/>
      <c r="E214" s="32"/>
      <c r="F214" s="55"/>
      <c r="G214" s="34"/>
      <c r="H214" s="50"/>
      <c r="I214" s="45"/>
    </row>
    <row r="215" spans="1:9" x14ac:dyDescent="0.25">
      <c r="A215" s="40"/>
      <c r="B215" s="22"/>
      <c r="C215" s="70"/>
      <c r="D215" s="30"/>
      <c r="E215" s="32"/>
      <c r="F215" s="55"/>
      <c r="G215" s="34"/>
      <c r="H215" s="50"/>
      <c r="I215" s="45"/>
    </row>
    <row r="216" spans="1:9" x14ac:dyDescent="0.25">
      <c r="A216" s="40"/>
      <c r="B216" s="22"/>
      <c r="C216" s="70"/>
      <c r="D216" s="30"/>
      <c r="E216" s="32"/>
      <c r="F216" s="55"/>
      <c r="G216" s="34"/>
      <c r="H216" s="50"/>
      <c r="I216" s="45"/>
    </row>
    <row r="217" spans="1:9" x14ac:dyDescent="0.25">
      <c r="A217" s="40"/>
      <c r="B217" s="22"/>
      <c r="C217" s="70"/>
      <c r="D217" s="30"/>
      <c r="E217" s="32"/>
      <c r="F217" s="55"/>
      <c r="G217" s="34"/>
      <c r="H217" s="50"/>
      <c r="I217" s="45"/>
    </row>
    <row r="218" spans="1:9" x14ac:dyDescent="0.25">
      <c r="A218" s="40"/>
      <c r="B218" s="22"/>
      <c r="C218" s="70"/>
      <c r="D218" s="30"/>
      <c r="E218" s="32"/>
      <c r="F218" s="55"/>
      <c r="G218" s="34"/>
      <c r="H218" s="50"/>
      <c r="I218" s="45"/>
    </row>
    <row r="219" spans="1:9" x14ac:dyDescent="0.25">
      <c r="A219" s="40"/>
      <c r="B219" s="22"/>
      <c r="C219" s="70"/>
      <c r="D219" s="30"/>
      <c r="E219" s="32"/>
      <c r="F219" s="55"/>
      <c r="G219" s="34"/>
      <c r="H219" s="50"/>
      <c r="I219" s="45"/>
    </row>
    <row r="220" spans="1:9" x14ac:dyDescent="0.25">
      <c r="A220" s="40"/>
      <c r="B220" s="22"/>
      <c r="C220" s="70"/>
      <c r="D220" s="30"/>
      <c r="E220" s="32"/>
      <c r="F220" s="55"/>
      <c r="G220" s="34"/>
      <c r="H220" s="50"/>
      <c r="I220" s="45"/>
    </row>
    <row r="221" spans="1:9" x14ac:dyDescent="0.25">
      <c r="A221" s="40"/>
      <c r="B221" s="22"/>
      <c r="C221" s="70"/>
      <c r="D221" s="30"/>
      <c r="E221" s="32"/>
      <c r="F221" s="55"/>
      <c r="G221" s="34"/>
      <c r="H221" s="50"/>
      <c r="I221" s="45"/>
    </row>
    <row r="222" spans="1:9" x14ac:dyDescent="0.25">
      <c r="A222" s="40"/>
      <c r="B222" s="22"/>
      <c r="C222" s="70"/>
      <c r="D222" s="30"/>
      <c r="E222" s="32"/>
      <c r="F222" s="55"/>
      <c r="G222" s="34"/>
      <c r="H222" s="50"/>
      <c r="I222" s="45"/>
    </row>
    <row r="223" spans="1:9" x14ac:dyDescent="0.25">
      <c r="A223" s="40"/>
      <c r="B223" s="22"/>
      <c r="C223" s="70"/>
      <c r="D223" s="30"/>
      <c r="E223" s="32"/>
      <c r="F223" s="55"/>
      <c r="G223" s="34"/>
      <c r="H223" s="50"/>
      <c r="I223" s="45"/>
    </row>
    <row r="224" spans="1:9" x14ac:dyDescent="0.25">
      <c r="A224" s="40"/>
      <c r="B224" s="22"/>
      <c r="C224" s="70"/>
      <c r="D224" s="30"/>
      <c r="E224" s="32"/>
      <c r="F224" s="55"/>
      <c r="G224" s="34"/>
      <c r="H224" s="50"/>
      <c r="I224" s="45"/>
    </row>
    <row r="225" spans="1:9" x14ac:dyDescent="0.25">
      <c r="A225" s="40"/>
      <c r="B225" s="22"/>
      <c r="C225" s="70"/>
      <c r="D225" s="30"/>
      <c r="E225" s="32"/>
      <c r="F225" s="55"/>
      <c r="G225" s="34"/>
      <c r="H225" s="50"/>
      <c r="I225" s="45"/>
    </row>
    <row r="226" spans="1:9" x14ac:dyDescent="0.25">
      <c r="A226" s="40"/>
      <c r="B226" s="22"/>
      <c r="C226" s="70"/>
      <c r="D226" s="30"/>
      <c r="E226" s="32"/>
      <c r="F226" s="55"/>
      <c r="G226" s="34"/>
      <c r="H226" s="50"/>
      <c r="I226" s="45"/>
    </row>
    <row r="227" spans="1:9" x14ac:dyDescent="0.25">
      <c r="A227" s="40"/>
      <c r="B227" s="22"/>
      <c r="C227" s="70"/>
      <c r="D227" s="30"/>
      <c r="E227" s="32"/>
      <c r="F227" s="55"/>
      <c r="G227" s="34"/>
      <c r="H227" s="50"/>
      <c r="I227" s="45"/>
    </row>
    <row r="228" spans="1:9" x14ac:dyDescent="0.25">
      <c r="A228" s="40"/>
      <c r="B228" s="22"/>
      <c r="C228" s="70"/>
      <c r="D228" s="30"/>
      <c r="E228" s="32"/>
      <c r="F228" s="55"/>
      <c r="G228" s="34"/>
      <c r="H228" s="50"/>
      <c r="I228" s="45"/>
    </row>
    <row r="229" spans="1:9" x14ac:dyDescent="0.25">
      <c r="A229" s="40"/>
      <c r="B229" s="22"/>
      <c r="C229" s="70"/>
      <c r="D229" s="30"/>
      <c r="E229" s="32"/>
      <c r="F229" s="55"/>
      <c r="G229" s="34"/>
      <c r="H229" s="50"/>
      <c r="I229" s="45"/>
    </row>
    <row r="230" spans="1:9" x14ac:dyDescent="0.25">
      <c r="A230" s="40"/>
      <c r="B230" s="22"/>
      <c r="C230" s="70"/>
      <c r="D230" s="30"/>
      <c r="E230" s="32"/>
      <c r="F230" s="55"/>
      <c r="G230" s="34"/>
      <c r="H230" s="50"/>
      <c r="I230" s="45"/>
    </row>
    <row r="231" spans="1:9" x14ac:dyDescent="0.25">
      <c r="A231" s="40"/>
      <c r="B231" s="22"/>
      <c r="C231" s="70"/>
      <c r="D231" s="30"/>
      <c r="E231" s="32"/>
      <c r="F231" s="55"/>
      <c r="G231" s="34"/>
      <c r="H231" s="50"/>
      <c r="I231" s="45"/>
    </row>
    <row r="232" spans="1:9" x14ac:dyDescent="0.25">
      <c r="A232" s="40"/>
      <c r="B232" s="22"/>
      <c r="C232" s="70"/>
      <c r="D232" s="30"/>
      <c r="E232" s="32"/>
      <c r="F232" s="55"/>
      <c r="G232" s="34"/>
      <c r="H232" s="50"/>
      <c r="I232" s="45"/>
    </row>
    <row r="233" spans="1:9" x14ac:dyDescent="0.25">
      <c r="A233" s="40"/>
      <c r="B233" s="22"/>
      <c r="C233" s="70"/>
      <c r="D233" s="30"/>
      <c r="E233" s="32"/>
      <c r="F233" s="55"/>
      <c r="G233" s="34"/>
      <c r="H233" s="50"/>
      <c r="I233" s="45"/>
    </row>
    <row r="234" spans="1:9" x14ac:dyDescent="0.25">
      <c r="A234" s="40"/>
      <c r="B234" s="22"/>
      <c r="C234" s="70"/>
      <c r="D234" s="30"/>
      <c r="E234" s="32"/>
      <c r="F234" s="55"/>
      <c r="G234" s="34"/>
      <c r="H234" s="50"/>
      <c r="I234" s="45"/>
    </row>
    <row r="235" spans="1:9" x14ac:dyDescent="0.25">
      <c r="A235" s="40"/>
      <c r="B235" s="22"/>
      <c r="C235" s="70"/>
      <c r="D235" s="30"/>
      <c r="E235" s="32"/>
      <c r="F235" s="55"/>
      <c r="G235" s="34"/>
      <c r="H235" s="50"/>
      <c r="I235" s="45"/>
    </row>
    <row r="236" spans="1:9" x14ac:dyDescent="0.25">
      <c r="A236" s="40"/>
      <c r="B236" s="22"/>
      <c r="C236" s="70"/>
      <c r="D236" s="30"/>
      <c r="E236" s="32"/>
      <c r="F236" s="55"/>
      <c r="G236" s="34"/>
      <c r="H236" s="50"/>
      <c r="I236" s="45"/>
    </row>
    <row r="237" spans="1:9" x14ac:dyDescent="0.25">
      <c r="A237" s="40"/>
      <c r="B237" s="22"/>
      <c r="C237" s="70"/>
      <c r="D237" s="30"/>
      <c r="E237" s="32"/>
      <c r="F237" s="55"/>
      <c r="G237" s="34"/>
      <c r="H237" s="50"/>
      <c r="I237" s="45"/>
    </row>
    <row r="238" spans="1:9" x14ac:dyDescent="0.25">
      <c r="A238" s="40"/>
      <c r="B238" s="22"/>
      <c r="C238" s="70"/>
      <c r="D238" s="30"/>
      <c r="E238" s="32"/>
      <c r="F238" s="55"/>
      <c r="G238" s="34"/>
      <c r="H238" s="50"/>
      <c r="I238" s="45"/>
    </row>
    <row r="239" spans="1:9" x14ac:dyDescent="0.25">
      <c r="A239" s="40"/>
      <c r="B239" s="22"/>
      <c r="C239" s="70"/>
      <c r="D239" s="30"/>
      <c r="E239" s="32"/>
      <c r="F239" s="55"/>
      <c r="G239" s="34"/>
      <c r="H239" s="50"/>
      <c r="I239" s="45"/>
    </row>
    <row r="240" spans="1:9" x14ac:dyDescent="0.25">
      <c r="A240" s="40"/>
      <c r="B240" s="22"/>
      <c r="C240" s="70"/>
      <c r="D240" s="30"/>
      <c r="E240" s="32"/>
      <c r="F240" s="55"/>
      <c r="G240" s="34"/>
      <c r="H240" s="50"/>
      <c r="I240" s="45"/>
    </row>
    <row r="241" spans="1:9" x14ac:dyDescent="0.25">
      <c r="A241" s="40"/>
      <c r="B241" s="22"/>
      <c r="C241" s="70"/>
      <c r="D241" s="30"/>
      <c r="E241" s="32"/>
      <c r="F241" s="55"/>
      <c r="G241" s="34"/>
      <c r="H241" s="50"/>
      <c r="I241" s="45"/>
    </row>
    <row r="242" spans="1:9" x14ac:dyDescent="0.25">
      <c r="A242" s="40"/>
      <c r="B242" s="22"/>
      <c r="C242" s="70"/>
      <c r="D242" s="30"/>
      <c r="E242" s="32"/>
      <c r="F242" s="55"/>
      <c r="G242" s="34"/>
      <c r="H242" s="50"/>
      <c r="I242" s="45"/>
    </row>
    <row r="243" spans="1:9" x14ac:dyDescent="0.25">
      <c r="A243" s="40"/>
      <c r="B243" s="22"/>
      <c r="C243" s="70"/>
      <c r="D243" s="30"/>
      <c r="E243" s="32"/>
      <c r="F243" s="55"/>
      <c r="G243" s="34"/>
      <c r="H243" s="50"/>
      <c r="I243" s="45"/>
    </row>
    <row r="244" spans="1:9" x14ac:dyDescent="0.25">
      <c r="A244" s="40"/>
      <c r="B244" s="22"/>
      <c r="C244" s="70"/>
      <c r="D244" s="30"/>
      <c r="E244" s="32"/>
      <c r="F244" s="55"/>
      <c r="G244" s="34"/>
      <c r="H244" s="50"/>
      <c r="I244" s="45"/>
    </row>
    <row r="245" spans="1:9" x14ac:dyDescent="0.25">
      <c r="A245" s="40"/>
      <c r="B245" s="22"/>
      <c r="C245" s="70"/>
      <c r="D245" s="30"/>
      <c r="E245" s="32"/>
      <c r="F245" s="55"/>
      <c r="G245" s="34"/>
      <c r="H245" s="50"/>
      <c r="I245" s="45"/>
    </row>
    <row r="246" spans="1:9" x14ac:dyDescent="0.25">
      <c r="A246" s="40"/>
      <c r="B246" s="22"/>
      <c r="C246" s="70"/>
      <c r="D246" s="30"/>
      <c r="E246" s="32"/>
      <c r="F246" s="55"/>
      <c r="G246" s="34"/>
      <c r="H246" s="50"/>
      <c r="I246" s="45"/>
    </row>
    <row r="247" spans="1:9" x14ac:dyDescent="0.25">
      <c r="A247" s="40"/>
      <c r="B247" s="22"/>
      <c r="C247" s="70"/>
      <c r="D247" s="30"/>
      <c r="E247" s="32"/>
      <c r="F247" s="55"/>
      <c r="G247" s="34"/>
      <c r="H247" s="50"/>
      <c r="I247" s="45"/>
    </row>
    <row r="248" spans="1:9" x14ac:dyDescent="0.25">
      <c r="A248" s="40"/>
      <c r="B248" s="22"/>
      <c r="C248" s="70"/>
      <c r="D248" s="30"/>
      <c r="E248" s="32"/>
      <c r="F248" s="55"/>
      <c r="G248" s="34"/>
      <c r="H248" s="50"/>
      <c r="I248" s="45"/>
    </row>
    <row r="249" spans="1:9" x14ac:dyDescent="0.25">
      <c r="A249" s="40"/>
      <c r="B249" s="22"/>
      <c r="C249" s="70"/>
      <c r="D249" s="30"/>
      <c r="E249" s="32"/>
      <c r="F249" s="55"/>
      <c r="G249" s="34"/>
      <c r="H249" s="50"/>
      <c r="I249" s="45"/>
    </row>
    <row r="250" spans="1:9" x14ac:dyDescent="0.25">
      <c r="A250" s="40"/>
      <c r="B250" s="22"/>
      <c r="C250" s="70"/>
      <c r="D250" s="30"/>
      <c r="E250" s="32"/>
      <c r="F250" s="55"/>
      <c r="G250" s="34"/>
      <c r="H250" s="50"/>
      <c r="I250" s="45"/>
    </row>
    <row r="251" spans="1:9" x14ac:dyDescent="0.25">
      <c r="A251" s="40"/>
      <c r="B251" s="22"/>
      <c r="C251" s="70"/>
      <c r="D251" s="30"/>
      <c r="E251" s="32"/>
      <c r="F251" s="55"/>
      <c r="G251" s="34"/>
      <c r="H251" s="50"/>
      <c r="I251" s="45"/>
    </row>
    <row r="252" spans="1:9" x14ac:dyDescent="0.25">
      <c r="A252" s="40"/>
      <c r="B252" s="22"/>
      <c r="C252" s="70"/>
      <c r="D252" s="30"/>
      <c r="E252" s="32"/>
      <c r="F252" s="55"/>
      <c r="G252" s="34"/>
      <c r="H252" s="50"/>
      <c r="I252" s="45"/>
    </row>
    <row r="253" spans="1:9" x14ac:dyDescent="0.25">
      <c r="A253" s="40"/>
      <c r="B253" s="22"/>
      <c r="C253" s="70"/>
      <c r="D253" s="30"/>
      <c r="E253" s="32"/>
      <c r="F253" s="55"/>
      <c r="G253" s="34"/>
      <c r="H253" s="50"/>
      <c r="I253" s="45"/>
    </row>
    <row r="254" spans="1:9" x14ac:dyDescent="0.25">
      <c r="A254" s="40"/>
      <c r="B254" s="22"/>
      <c r="C254" s="70"/>
      <c r="D254" s="30"/>
      <c r="E254" s="32"/>
      <c r="F254" s="55"/>
      <c r="G254" s="34"/>
      <c r="H254" s="50"/>
      <c r="I254" s="45"/>
    </row>
    <row r="255" spans="1:9" x14ac:dyDescent="0.25">
      <c r="A255" s="40"/>
      <c r="B255" s="22"/>
      <c r="C255" s="70"/>
      <c r="D255" s="30"/>
      <c r="E255" s="32"/>
      <c r="F255" s="55"/>
      <c r="G255" s="34"/>
      <c r="H255" s="50"/>
      <c r="I255" s="45"/>
    </row>
    <row r="256" spans="1:9" x14ac:dyDescent="0.25">
      <c r="A256" s="40"/>
      <c r="B256" s="22"/>
      <c r="C256" s="70"/>
      <c r="D256" s="30"/>
      <c r="E256" s="32"/>
      <c r="F256" s="55"/>
      <c r="G256" s="34"/>
      <c r="H256" s="50"/>
      <c r="I256" s="45"/>
    </row>
    <row r="257" spans="1:9" x14ac:dyDescent="0.25">
      <c r="A257" s="40"/>
      <c r="B257" s="22"/>
      <c r="C257" s="70"/>
      <c r="D257" s="30"/>
      <c r="E257" s="32"/>
      <c r="F257" s="55"/>
      <c r="G257" s="34"/>
      <c r="H257" s="50"/>
      <c r="I257" s="45"/>
    </row>
    <row r="258" spans="1:9" x14ac:dyDescent="0.25">
      <c r="A258" s="40"/>
      <c r="B258" s="22"/>
      <c r="C258" s="70"/>
      <c r="D258" s="30"/>
      <c r="E258" s="32"/>
      <c r="F258" s="55"/>
      <c r="G258" s="34"/>
      <c r="H258" s="50"/>
      <c r="I258" s="45"/>
    </row>
    <row r="259" spans="1:9" x14ac:dyDescent="0.25">
      <c r="A259" s="40"/>
      <c r="B259" s="22"/>
      <c r="C259" s="70"/>
      <c r="D259" s="30"/>
      <c r="E259" s="32"/>
      <c r="F259" s="55"/>
      <c r="G259" s="34"/>
      <c r="H259" s="50"/>
      <c r="I259" s="45"/>
    </row>
    <row r="260" spans="1:9" x14ac:dyDescent="0.25">
      <c r="A260" s="40"/>
      <c r="B260" s="22"/>
      <c r="C260" s="70"/>
      <c r="D260" s="30"/>
      <c r="E260" s="32"/>
      <c r="F260" s="55"/>
      <c r="G260" s="34"/>
      <c r="H260" s="50"/>
      <c r="I260" s="45"/>
    </row>
    <row r="261" spans="1:9" x14ac:dyDescent="0.25">
      <c r="A261" s="40"/>
      <c r="B261" s="22"/>
      <c r="C261" s="70"/>
      <c r="D261" s="30"/>
      <c r="E261" s="32"/>
      <c r="F261" s="55"/>
      <c r="G261" s="34"/>
      <c r="H261" s="50"/>
      <c r="I261" s="45"/>
    </row>
    <row r="262" spans="1:9" x14ac:dyDescent="0.25">
      <c r="A262" s="40"/>
      <c r="B262" s="22"/>
      <c r="C262" s="70"/>
      <c r="D262" s="30"/>
      <c r="E262" s="32"/>
      <c r="F262" s="55"/>
      <c r="G262" s="34"/>
      <c r="H262" s="50"/>
      <c r="I262" s="45"/>
    </row>
    <row r="263" spans="1:9" x14ac:dyDescent="0.25">
      <c r="A263" s="40"/>
      <c r="B263" s="22"/>
      <c r="C263" s="70"/>
      <c r="D263" s="30"/>
      <c r="E263" s="32"/>
      <c r="F263" s="55"/>
      <c r="G263" s="34"/>
      <c r="H263" s="50"/>
      <c r="I263" s="45"/>
    </row>
    <row r="264" spans="1:9" x14ac:dyDescent="0.25">
      <c r="A264" s="40"/>
      <c r="B264" s="22"/>
      <c r="C264" s="70"/>
      <c r="D264" s="30"/>
      <c r="E264" s="32"/>
      <c r="F264" s="55"/>
      <c r="G264" s="34"/>
      <c r="H264" s="50"/>
      <c r="I264" s="45"/>
    </row>
    <row r="265" spans="1:9" x14ac:dyDescent="0.25">
      <c r="A265" s="40"/>
      <c r="B265" s="22"/>
      <c r="C265" s="70"/>
      <c r="D265" s="30"/>
      <c r="E265" s="32"/>
      <c r="F265" s="55"/>
      <c r="G265" s="34"/>
      <c r="H265" s="50"/>
      <c r="I265" s="45"/>
    </row>
    <row r="266" spans="1:9" x14ac:dyDescent="0.25">
      <c r="A266" s="40"/>
      <c r="B266" s="22"/>
      <c r="C266" s="70"/>
      <c r="D266" s="30"/>
      <c r="E266" s="32"/>
      <c r="F266" s="55"/>
      <c r="G266" s="34"/>
      <c r="H266" s="50"/>
      <c r="I266" s="45"/>
    </row>
    <row r="267" spans="1:9" x14ac:dyDescent="0.25">
      <c r="A267" s="40"/>
      <c r="B267" s="22"/>
      <c r="C267" s="70"/>
      <c r="D267" s="30"/>
      <c r="E267" s="32"/>
      <c r="F267" s="55"/>
      <c r="G267" s="34"/>
      <c r="H267" s="50"/>
      <c r="I267" s="45"/>
    </row>
    <row r="268" spans="1:9" x14ac:dyDescent="0.25">
      <c r="A268" s="40"/>
      <c r="B268" s="22"/>
      <c r="C268" s="70"/>
      <c r="D268" s="30"/>
      <c r="E268" s="32"/>
      <c r="F268" s="55"/>
      <c r="G268" s="34"/>
      <c r="H268" s="50"/>
      <c r="I268" s="45"/>
    </row>
    <row r="269" spans="1:9" x14ac:dyDescent="0.25">
      <c r="A269" s="40"/>
      <c r="B269" s="22"/>
      <c r="C269" s="70"/>
      <c r="D269" s="30"/>
      <c r="E269" s="32"/>
      <c r="F269" s="55"/>
      <c r="G269" s="34"/>
      <c r="H269" s="50"/>
      <c r="I269" s="45"/>
    </row>
    <row r="270" spans="1:9" x14ac:dyDescent="0.25">
      <c r="A270" s="40"/>
      <c r="B270" s="22"/>
      <c r="C270" s="70"/>
      <c r="D270" s="30"/>
      <c r="E270" s="32"/>
      <c r="F270" s="55"/>
      <c r="G270" s="34"/>
      <c r="H270" s="50"/>
      <c r="I270" s="45"/>
    </row>
    <row r="271" spans="1:9" x14ac:dyDescent="0.25">
      <c r="A271" s="40"/>
      <c r="B271" s="22"/>
      <c r="C271" s="70"/>
      <c r="D271" s="30"/>
      <c r="E271" s="32"/>
      <c r="F271" s="55"/>
      <c r="G271" s="34"/>
      <c r="H271" s="50"/>
      <c r="I271" s="45"/>
    </row>
    <row r="272" spans="1:9" x14ac:dyDescent="0.25">
      <c r="A272" s="40"/>
      <c r="B272" s="22"/>
      <c r="C272" s="70"/>
      <c r="D272" s="30"/>
      <c r="E272" s="32"/>
      <c r="F272" s="55"/>
      <c r="G272" s="34"/>
      <c r="H272" s="50"/>
      <c r="I272" s="45"/>
    </row>
    <row r="273" spans="1:9" x14ac:dyDescent="0.25">
      <c r="A273" s="40"/>
      <c r="B273" s="22"/>
      <c r="C273" s="70"/>
      <c r="D273" s="30"/>
      <c r="E273" s="32"/>
      <c r="F273" s="55"/>
      <c r="G273" s="34"/>
      <c r="H273" s="50"/>
      <c r="I273" s="45"/>
    </row>
    <row r="274" spans="1:9" x14ac:dyDescent="0.25">
      <c r="A274" s="40"/>
      <c r="B274" s="22"/>
      <c r="C274" s="70"/>
      <c r="D274" s="30"/>
      <c r="E274" s="32"/>
      <c r="F274" s="55"/>
      <c r="G274" s="34"/>
      <c r="H274" s="50"/>
      <c r="I274" s="45"/>
    </row>
    <row r="275" spans="1:9" x14ac:dyDescent="0.25">
      <c r="A275" s="40"/>
      <c r="B275" s="22"/>
      <c r="C275" s="70"/>
      <c r="D275" s="30"/>
      <c r="E275" s="32"/>
      <c r="F275" s="55"/>
      <c r="G275" s="34"/>
      <c r="H275" s="50"/>
      <c r="I275" s="45"/>
    </row>
    <row r="276" spans="1:9" x14ac:dyDescent="0.25">
      <c r="A276" s="40"/>
      <c r="B276" s="22"/>
      <c r="C276" s="70"/>
      <c r="D276" s="30"/>
      <c r="E276" s="32"/>
      <c r="F276" s="55"/>
      <c r="G276" s="34"/>
      <c r="H276" s="50"/>
      <c r="I276" s="45"/>
    </row>
    <row r="277" spans="1:9" x14ac:dyDescent="0.25">
      <c r="A277" s="40"/>
      <c r="B277" s="22"/>
      <c r="C277" s="70"/>
      <c r="D277" s="30"/>
      <c r="E277" s="32"/>
      <c r="F277" s="55"/>
      <c r="G277" s="34"/>
      <c r="H277" s="50"/>
      <c r="I277" s="45"/>
    </row>
    <row r="278" spans="1:9" x14ac:dyDescent="0.25">
      <c r="A278" s="40"/>
      <c r="B278" s="22"/>
      <c r="C278" s="70"/>
      <c r="D278" s="30"/>
      <c r="E278" s="32"/>
      <c r="F278" s="55"/>
      <c r="G278" s="34"/>
      <c r="H278" s="50"/>
      <c r="I278" s="45"/>
    </row>
    <row r="279" spans="1:9" x14ac:dyDescent="0.25">
      <c r="A279" s="40"/>
      <c r="B279" s="22"/>
      <c r="C279" s="70"/>
      <c r="D279" s="30"/>
      <c r="E279" s="32"/>
      <c r="F279" s="55"/>
      <c r="G279" s="34"/>
      <c r="H279" s="50"/>
      <c r="I279" s="45"/>
    </row>
    <row r="280" spans="1:9" x14ac:dyDescent="0.25">
      <c r="A280" s="40"/>
      <c r="B280" s="22"/>
      <c r="C280" s="70"/>
      <c r="D280" s="30"/>
      <c r="E280" s="32"/>
      <c r="F280" s="55"/>
      <c r="G280" s="34"/>
      <c r="H280" s="50"/>
      <c r="I280" s="45"/>
    </row>
    <row r="281" spans="1:9" x14ac:dyDescent="0.25">
      <c r="A281" s="40"/>
      <c r="B281" s="22"/>
      <c r="C281" s="70"/>
      <c r="D281" s="30"/>
      <c r="E281" s="32"/>
      <c r="F281" s="55"/>
      <c r="G281" s="34"/>
      <c r="H281" s="50"/>
      <c r="I281" s="45"/>
    </row>
    <row r="282" spans="1:9" x14ac:dyDescent="0.25">
      <c r="A282" s="40"/>
      <c r="B282" s="22"/>
      <c r="C282" s="70"/>
      <c r="D282" s="30"/>
      <c r="E282" s="32"/>
      <c r="F282" s="55"/>
      <c r="G282" s="34"/>
      <c r="H282" s="50"/>
      <c r="I282" s="45"/>
    </row>
    <row r="283" spans="1:9" x14ac:dyDescent="0.25">
      <c r="A283" s="40"/>
      <c r="B283" s="22"/>
      <c r="C283" s="70"/>
      <c r="D283" s="30"/>
      <c r="E283" s="32"/>
      <c r="F283" s="55"/>
      <c r="G283" s="34"/>
      <c r="H283" s="50"/>
      <c r="I283" s="45"/>
    </row>
    <row r="284" spans="1:9" x14ac:dyDescent="0.25">
      <c r="A284" s="40"/>
      <c r="B284" s="22"/>
      <c r="C284" s="70"/>
      <c r="D284" s="30"/>
      <c r="E284" s="32"/>
      <c r="F284" s="55"/>
      <c r="G284" s="34"/>
      <c r="H284" s="50"/>
      <c r="I284" s="45"/>
    </row>
    <row r="285" spans="1:9" x14ac:dyDescent="0.25">
      <c r="A285" s="40"/>
      <c r="B285" s="22"/>
      <c r="C285" s="70"/>
      <c r="D285" s="30"/>
      <c r="E285" s="32"/>
      <c r="F285" s="55"/>
      <c r="G285" s="34"/>
      <c r="H285" s="50"/>
      <c r="I285" s="45"/>
    </row>
    <row r="286" spans="1:9" x14ac:dyDescent="0.25">
      <c r="A286" s="40"/>
      <c r="B286" s="22"/>
      <c r="C286" s="70"/>
      <c r="D286" s="30"/>
      <c r="E286" s="32"/>
      <c r="F286" s="55"/>
      <c r="G286" s="34"/>
      <c r="H286" s="50"/>
      <c r="I286" s="45"/>
    </row>
    <row r="287" spans="1:9" x14ac:dyDescent="0.25">
      <c r="A287" s="40"/>
      <c r="B287" s="22"/>
      <c r="C287" s="70"/>
      <c r="D287" s="30"/>
      <c r="E287" s="32"/>
      <c r="F287" s="55"/>
      <c r="G287" s="34"/>
      <c r="H287" s="50"/>
      <c r="I287" s="45"/>
    </row>
    <row r="288" spans="1:9" x14ac:dyDescent="0.25">
      <c r="A288" s="40"/>
      <c r="B288" s="22"/>
      <c r="C288" s="70"/>
      <c r="D288" s="30"/>
      <c r="E288" s="32"/>
      <c r="F288" s="55"/>
      <c r="G288" s="34"/>
      <c r="H288" s="50"/>
      <c r="I288" s="45"/>
    </row>
    <row r="289" spans="1:9" x14ac:dyDescent="0.25">
      <c r="A289" s="40"/>
      <c r="B289" s="22"/>
      <c r="C289" s="70"/>
      <c r="D289" s="30"/>
      <c r="E289" s="32"/>
      <c r="F289" s="55"/>
      <c r="G289" s="34"/>
      <c r="H289" s="50"/>
      <c r="I289" s="45"/>
    </row>
    <row r="290" spans="1:9" x14ac:dyDescent="0.25">
      <c r="A290" s="40"/>
      <c r="B290" s="22"/>
      <c r="C290" s="70"/>
      <c r="D290" s="30"/>
      <c r="E290" s="32"/>
      <c r="F290" s="55"/>
      <c r="G290" s="34"/>
      <c r="H290" s="50"/>
      <c r="I290" s="45"/>
    </row>
    <row r="291" spans="1:9" x14ac:dyDescent="0.25">
      <c r="A291" s="40"/>
      <c r="B291" s="22"/>
      <c r="C291" s="70"/>
      <c r="D291" s="30"/>
      <c r="E291" s="32"/>
      <c r="F291" s="55"/>
      <c r="G291" s="34"/>
      <c r="H291" s="50"/>
      <c r="I291" s="45"/>
    </row>
    <row r="292" spans="1:9" x14ac:dyDescent="0.25">
      <c r="A292" s="40"/>
      <c r="B292" s="22"/>
      <c r="C292" s="70"/>
      <c r="D292" s="30"/>
      <c r="E292" s="32"/>
      <c r="F292" s="55"/>
      <c r="G292" s="34"/>
      <c r="H292" s="50"/>
      <c r="I292" s="45"/>
    </row>
    <row r="293" spans="1:9" x14ac:dyDescent="0.25">
      <c r="A293" s="40"/>
      <c r="B293" s="22"/>
      <c r="C293" s="70"/>
      <c r="D293" s="30"/>
      <c r="E293" s="32"/>
      <c r="F293" s="55"/>
      <c r="G293" s="34"/>
      <c r="H293" s="50"/>
      <c r="I293" s="45"/>
    </row>
    <row r="294" spans="1:9" x14ac:dyDescent="0.25">
      <c r="A294" s="40"/>
      <c r="B294" s="22"/>
      <c r="C294" s="70"/>
      <c r="D294" s="30"/>
      <c r="E294" s="32"/>
      <c r="F294" s="55"/>
      <c r="G294" s="34"/>
      <c r="H294" s="50"/>
      <c r="I294" s="45"/>
    </row>
    <row r="295" spans="1:9" x14ac:dyDescent="0.25">
      <c r="A295" s="40"/>
      <c r="B295" s="22"/>
      <c r="C295" s="70"/>
      <c r="D295" s="30"/>
      <c r="E295" s="32"/>
      <c r="F295" s="55"/>
      <c r="G295" s="34"/>
      <c r="H295" s="50"/>
      <c r="I295" s="45"/>
    </row>
    <row r="296" spans="1:9" x14ac:dyDescent="0.25">
      <c r="A296" s="40"/>
      <c r="B296" s="22"/>
      <c r="C296" s="70"/>
      <c r="D296" s="30"/>
      <c r="E296" s="32"/>
      <c r="F296" s="55"/>
      <c r="G296" s="34"/>
      <c r="H296" s="50"/>
      <c r="I296" s="45"/>
    </row>
    <row r="297" spans="1:9" x14ac:dyDescent="0.25">
      <c r="A297" s="40"/>
      <c r="B297" s="22"/>
      <c r="C297" s="70"/>
      <c r="D297" s="30"/>
      <c r="E297" s="32"/>
      <c r="F297" s="55"/>
      <c r="G297" s="34"/>
      <c r="H297" s="50"/>
      <c r="I297" s="45"/>
    </row>
    <row r="298" spans="1:9" x14ac:dyDescent="0.25">
      <c r="A298" s="40"/>
      <c r="B298" s="22"/>
      <c r="C298" s="70"/>
      <c r="D298" s="30"/>
      <c r="E298" s="32"/>
      <c r="F298" s="55"/>
      <c r="G298" s="34"/>
      <c r="H298" s="50"/>
      <c r="I298" s="45"/>
    </row>
    <row r="299" spans="1:9" x14ac:dyDescent="0.25">
      <c r="A299" s="40"/>
      <c r="B299" s="22"/>
      <c r="C299" s="70"/>
      <c r="D299" s="30"/>
      <c r="E299" s="32"/>
      <c r="F299" s="55"/>
      <c r="G299" s="34"/>
      <c r="H299" s="50"/>
      <c r="I299" s="45"/>
    </row>
    <row r="300" spans="1:9" x14ac:dyDescent="0.25">
      <c r="A300" s="40"/>
      <c r="B300" s="22"/>
      <c r="C300" s="70"/>
      <c r="D300" s="30"/>
      <c r="E300" s="32"/>
      <c r="F300" s="55"/>
      <c r="G300" s="34"/>
      <c r="H300" s="50"/>
      <c r="I300" s="45"/>
    </row>
    <row r="301" spans="1:9" x14ac:dyDescent="0.25">
      <c r="A301" s="40"/>
      <c r="B301" s="22"/>
      <c r="C301" s="70"/>
      <c r="D301" s="30"/>
      <c r="E301" s="32"/>
      <c r="F301" s="55"/>
      <c r="G301" s="34"/>
      <c r="H301" s="50"/>
      <c r="I301" s="45"/>
    </row>
    <row r="302" spans="1:9" x14ac:dyDescent="0.25">
      <c r="A302" s="40"/>
      <c r="B302" s="22"/>
      <c r="C302" s="70"/>
      <c r="D302" s="30"/>
      <c r="E302" s="32"/>
      <c r="F302" s="55"/>
      <c r="G302" s="34"/>
      <c r="H302" s="50"/>
      <c r="I302" s="45"/>
    </row>
    <row r="303" spans="1:9" x14ac:dyDescent="0.25">
      <c r="A303" s="40"/>
      <c r="B303" s="22"/>
      <c r="C303" s="70"/>
      <c r="D303" s="30"/>
      <c r="E303" s="32"/>
      <c r="F303" s="55"/>
      <c r="G303" s="34"/>
      <c r="H303" s="50"/>
      <c r="I303" s="45"/>
    </row>
    <row r="304" spans="1:9" x14ac:dyDescent="0.25">
      <c r="A304" s="40"/>
      <c r="B304" s="22"/>
      <c r="C304" s="70"/>
      <c r="D304" s="30"/>
      <c r="E304" s="32"/>
      <c r="F304" s="55"/>
      <c r="G304" s="34"/>
      <c r="H304" s="50"/>
      <c r="I304" s="45"/>
    </row>
    <row r="305" spans="1:9" x14ac:dyDescent="0.25">
      <c r="A305" s="40"/>
      <c r="B305" s="22"/>
      <c r="C305" s="70"/>
      <c r="D305" s="30"/>
      <c r="E305" s="32"/>
      <c r="F305" s="55"/>
      <c r="G305" s="34"/>
      <c r="H305" s="50"/>
      <c r="I305" s="45"/>
    </row>
    <row r="306" spans="1:9" x14ac:dyDescent="0.25">
      <c r="A306" s="40"/>
      <c r="B306" s="22"/>
      <c r="C306" s="70"/>
      <c r="D306" s="30"/>
      <c r="E306" s="32"/>
      <c r="F306" s="55"/>
      <c r="G306" s="34"/>
      <c r="H306" s="50"/>
      <c r="I306" s="45"/>
    </row>
    <row r="307" spans="1:9" x14ac:dyDescent="0.25">
      <c r="A307" s="40"/>
      <c r="B307" s="22"/>
      <c r="C307" s="70"/>
      <c r="D307" s="30"/>
      <c r="E307" s="32"/>
      <c r="F307" s="55"/>
      <c r="G307" s="34"/>
      <c r="H307" s="50"/>
      <c r="I307" s="45"/>
    </row>
    <row r="308" spans="1:9" x14ac:dyDescent="0.25">
      <c r="A308" s="40"/>
      <c r="B308" s="22"/>
      <c r="C308" s="70"/>
      <c r="D308" s="30"/>
      <c r="E308" s="32"/>
      <c r="F308" s="55"/>
      <c r="G308" s="34"/>
      <c r="H308" s="50"/>
      <c r="I308" s="45"/>
    </row>
    <row r="309" spans="1:9" x14ac:dyDescent="0.25">
      <c r="A309" s="40"/>
      <c r="B309" s="22"/>
      <c r="C309" s="70"/>
      <c r="D309" s="30"/>
      <c r="E309" s="32"/>
      <c r="F309" s="55"/>
      <c r="G309" s="34"/>
      <c r="H309" s="50"/>
      <c r="I309" s="45"/>
    </row>
    <row r="310" spans="1:9" x14ac:dyDescent="0.25">
      <c r="A310" s="40"/>
      <c r="B310" s="22"/>
      <c r="C310" s="70"/>
      <c r="D310" s="30"/>
      <c r="E310" s="32"/>
      <c r="F310" s="55"/>
      <c r="G310" s="34"/>
      <c r="H310" s="50"/>
      <c r="I310" s="45"/>
    </row>
    <row r="311" spans="1:9" x14ac:dyDescent="0.25">
      <c r="A311" s="40"/>
      <c r="B311" s="22"/>
      <c r="C311" s="70"/>
      <c r="D311" s="30"/>
      <c r="E311" s="32"/>
      <c r="F311" s="55"/>
      <c r="G311" s="34"/>
      <c r="H311" s="50"/>
      <c r="I311" s="45"/>
    </row>
    <row r="312" spans="1:9" x14ac:dyDescent="0.25">
      <c r="A312" s="40"/>
      <c r="B312" s="22"/>
      <c r="C312" s="70"/>
      <c r="D312" s="30"/>
      <c r="E312" s="32"/>
      <c r="F312" s="55"/>
      <c r="G312" s="34"/>
      <c r="H312" s="50"/>
      <c r="I312" s="45"/>
    </row>
    <row r="313" spans="1:9" x14ac:dyDescent="0.25">
      <c r="A313" s="40"/>
      <c r="B313" s="22"/>
      <c r="C313" s="70"/>
      <c r="D313" s="30"/>
      <c r="E313" s="32"/>
      <c r="F313" s="55"/>
      <c r="G313" s="34"/>
      <c r="H313" s="50"/>
      <c r="I313" s="45"/>
    </row>
    <row r="314" spans="1:9" x14ac:dyDescent="0.25">
      <c r="A314" s="40"/>
      <c r="B314" s="22"/>
      <c r="C314" s="70"/>
      <c r="D314" s="30"/>
      <c r="E314" s="32"/>
      <c r="F314" s="55"/>
      <c r="G314" s="34"/>
      <c r="H314" s="50"/>
      <c r="I314" s="45"/>
    </row>
    <row r="315" spans="1:9" x14ac:dyDescent="0.25">
      <c r="A315" s="40"/>
      <c r="B315" s="22"/>
      <c r="C315" s="70"/>
      <c r="D315" s="30"/>
      <c r="E315" s="32"/>
      <c r="F315" s="55"/>
      <c r="G315" s="34"/>
      <c r="H315" s="50"/>
      <c r="I315" s="45"/>
    </row>
    <row r="316" spans="1:9" x14ac:dyDescent="0.25">
      <c r="A316" s="40"/>
      <c r="B316" s="22"/>
      <c r="C316" s="70"/>
      <c r="D316" s="30"/>
      <c r="E316" s="32"/>
      <c r="F316" s="55"/>
      <c r="G316" s="34"/>
      <c r="H316" s="50"/>
      <c r="I316" s="45"/>
    </row>
    <row r="317" spans="1:9" x14ac:dyDescent="0.25">
      <c r="A317" s="40"/>
      <c r="B317" s="22"/>
      <c r="C317" s="70"/>
      <c r="D317" s="30"/>
      <c r="E317" s="32"/>
      <c r="F317" s="55"/>
      <c r="G317" s="34"/>
      <c r="H317" s="50"/>
      <c r="I317" s="45"/>
    </row>
    <row r="318" spans="1:9" x14ac:dyDescent="0.25">
      <c r="A318" s="40"/>
      <c r="B318" s="22"/>
      <c r="C318" s="70"/>
      <c r="D318" s="30"/>
      <c r="E318" s="32"/>
      <c r="F318" s="55"/>
      <c r="G318" s="34"/>
      <c r="H318" s="50"/>
      <c r="I318" s="45"/>
    </row>
    <row r="319" spans="1:9" x14ac:dyDescent="0.25">
      <c r="A319" s="40"/>
      <c r="B319" s="22"/>
      <c r="C319" s="70"/>
      <c r="D319" s="30"/>
      <c r="E319" s="32"/>
      <c r="F319" s="55"/>
      <c r="G319" s="34"/>
      <c r="H319" s="50"/>
      <c r="I319" s="45"/>
    </row>
    <row r="320" spans="1:9" x14ac:dyDescent="0.25">
      <c r="A320" s="40"/>
      <c r="B320" s="22"/>
      <c r="C320" s="70"/>
      <c r="D320" s="30"/>
      <c r="E320" s="32"/>
      <c r="F320" s="55"/>
      <c r="G320" s="34"/>
      <c r="H320" s="50"/>
      <c r="I320" s="45"/>
    </row>
    <row r="321" spans="1:9" x14ac:dyDescent="0.25">
      <c r="A321" s="40"/>
      <c r="B321" s="22"/>
      <c r="C321" s="70"/>
      <c r="D321" s="30"/>
      <c r="E321" s="32"/>
      <c r="F321" s="55"/>
      <c r="G321" s="34"/>
      <c r="H321" s="50"/>
      <c r="I321" s="45"/>
    </row>
    <row r="322" spans="1:9" x14ac:dyDescent="0.25">
      <c r="A322" s="40"/>
      <c r="B322" s="22"/>
      <c r="C322" s="70"/>
      <c r="D322" s="30"/>
      <c r="E322" s="32"/>
      <c r="F322" s="55"/>
      <c r="G322" s="34"/>
      <c r="H322" s="50"/>
      <c r="I322" s="45"/>
    </row>
    <row r="323" spans="1:9" x14ac:dyDescent="0.25">
      <c r="A323" s="40"/>
      <c r="B323" s="22"/>
      <c r="C323" s="70"/>
      <c r="D323" s="30"/>
      <c r="E323" s="32"/>
      <c r="F323" s="55"/>
      <c r="G323" s="34"/>
      <c r="H323" s="50"/>
      <c r="I323" s="45"/>
    </row>
    <row r="324" spans="1:9" x14ac:dyDescent="0.25">
      <c r="A324" s="40"/>
      <c r="B324" s="22"/>
      <c r="C324" s="70"/>
      <c r="D324" s="30"/>
      <c r="E324" s="32"/>
      <c r="F324" s="55"/>
      <c r="G324" s="34"/>
      <c r="H324" s="50"/>
      <c r="I324" s="45"/>
    </row>
    <row r="325" spans="1:9" x14ac:dyDescent="0.25">
      <c r="A325" s="40"/>
      <c r="B325" s="22"/>
      <c r="C325" s="70"/>
      <c r="D325" s="30"/>
      <c r="E325" s="32"/>
      <c r="F325" s="55"/>
      <c r="G325" s="34"/>
      <c r="H325" s="50"/>
      <c r="I325" s="45"/>
    </row>
    <row r="326" spans="1:9" x14ac:dyDescent="0.25">
      <c r="A326" s="40"/>
      <c r="B326" s="22"/>
      <c r="C326" s="70"/>
      <c r="D326" s="30"/>
      <c r="E326" s="32"/>
      <c r="F326" s="55"/>
      <c r="G326" s="34"/>
      <c r="H326" s="50"/>
      <c r="I326" s="45"/>
    </row>
    <row r="327" spans="1:9" x14ac:dyDescent="0.25">
      <c r="A327" s="40"/>
      <c r="B327" s="22"/>
      <c r="C327" s="70"/>
      <c r="D327" s="30"/>
      <c r="E327" s="32"/>
      <c r="F327" s="55"/>
      <c r="G327" s="34"/>
      <c r="H327" s="50"/>
      <c r="I327" s="45"/>
    </row>
    <row r="328" spans="1:9" x14ac:dyDescent="0.25">
      <c r="A328" s="40"/>
      <c r="B328" s="22"/>
      <c r="C328" s="70"/>
      <c r="D328" s="30"/>
      <c r="E328" s="32"/>
      <c r="F328" s="55"/>
      <c r="G328" s="34"/>
      <c r="H328" s="50"/>
      <c r="I328" s="45"/>
    </row>
    <row r="329" spans="1:9" x14ac:dyDescent="0.25">
      <c r="A329" s="40"/>
      <c r="B329" s="22"/>
      <c r="C329" s="70"/>
      <c r="D329" s="30"/>
      <c r="E329" s="32"/>
      <c r="F329" s="55"/>
      <c r="G329" s="34"/>
      <c r="H329" s="50"/>
      <c r="I329" s="45"/>
    </row>
    <row r="330" spans="1:9" x14ac:dyDescent="0.25">
      <c r="A330" s="40"/>
      <c r="B330" s="22"/>
      <c r="C330" s="70"/>
      <c r="D330" s="30"/>
      <c r="E330" s="32"/>
      <c r="F330" s="55"/>
      <c r="G330" s="34"/>
      <c r="H330" s="50"/>
      <c r="I330" s="45"/>
    </row>
    <row r="331" spans="1:9" x14ac:dyDescent="0.25">
      <c r="A331" s="40"/>
      <c r="B331" s="22"/>
      <c r="C331" s="70"/>
      <c r="D331" s="30"/>
      <c r="E331" s="32"/>
      <c r="F331" s="55"/>
      <c r="G331" s="34"/>
      <c r="H331" s="50"/>
      <c r="I331" s="45"/>
    </row>
    <row r="332" spans="1:9" x14ac:dyDescent="0.25">
      <c r="A332" s="40"/>
      <c r="B332" s="22"/>
      <c r="C332" s="70"/>
      <c r="D332" s="30"/>
      <c r="E332" s="32"/>
      <c r="F332" s="55"/>
      <c r="G332" s="34"/>
      <c r="H332" s="50"/>
      <c r="I332" s="45"/>
    </row>
    <row r="333" spans="1:9" x14ac:dyDescent="0.25">
      <c r="A333" s="40"/>
      <c r="B333" s="22"/>
      <c r="C333" s="70"/>
      <c r="D333" s="30"/>
      <c r="E333" s="32"/>
      <c r="F333" s="55"/>
      <c r="G333" s="34"/>
      <c r="H333" s="50"/>
      <c r="I333" s="45"/>
    </row>
    <row r="334" spans="1:9" x14ac:dyDescent="0.25">
      <c r="A334" s="40"/>
      <c r="B334" s="22"/>
      <c r="C334" s="70"/>
      <c r="D334" s="30"/>
      <c r="E334" s="32"/>
      <c r="F334" s="55"/>
      <c r="G334" s="34"/>
      <c r="H334" s="50"/>
      <c r="I334" s="45"/>
    </row>
    <row r="335" spans="1:9" x14ac:dyDescent="0.25">
      <c r="A335" s="40"/>
      <c r="B335" s="22"/>
      <c r="C335" s="70"/>
      <c r="D335" s="30"/>
      <c r="E335" s="32"/>
      <c r="F335" s="55"/>
      <c r="G335" s="34"/>
      <c r="H335" s="50"/>
      <c r="I335" s="45"/>
    </row>
    <row r="336" spans="1:9" x14ac:dyDescent="0.25">
      <c r="A336" s="40"/>
      <c r="B336" s="22"/>
      <c r="C336" s="70"/>
      <c r="D336" s="30"/>
      <c r="E336" s="32"/>
      <c r="F336" s="55"/>
      <c r="G336" s="34"/>
      <c r="H336" s="50"/>
      <c r="I336" s="45"/>
    </row>
    <row r="337" spans="1:9" x14ac:dyDescent="0.25">
      <c r="A337" s="40"/>
      <c r="B337" s="22"/>
      <c r="C337" s="70"/>
      <c r="D337" s="30"/>
      <c r="E337" s="32"/>
      <c r="F337" s="55"/>
      <c r="G337" s="34"/>
      <c r="H337" s="50"/>
      <c r="I337" s="45"/>
    </row>
    <row r="338" spans="1:9" x14ac:dyDescent="0.25">
      <c r="A338" s="40"/>
      <c r="B338" s="22"/>
      <c r="C338" s="70"/>
      <c r="D338" s="30"/>
      <c r="E338" s="32"/>
      <c r="F338" s="55"/>
      <c r="G338" s="34"/>
      <c r="H338" s="50"/>
      <c r="I338" s="45"/>
    </row>
    <row r="339" spans="1:9" x14ac:dyDescent="0.25">
      <c r="A339" s="40"/>
      <c r="B339" s="22"/>
      <c r="C339" s="70"/>
      <c r="D339" s="30"/>
      <c r="E339" s="32"/>
      <c r="F339" s="55"/>
      <c r="G339" s="34"/>
      <c r="H339" s="50"/>
      <c r="I339" s="45"/>
    </row>
    <row r="340" spans="1:9" x14ac:dyDescent="0.25">
      <c r="A340" s="40"/>
      <c r="B340" s="22"/>
      <c r="C340" s="70"/>
      <c r="D340" s="30"/>
      <c r="E340" s="32"/>
      <c r="F340" s="55"/>
      <c r="G340" s="34"/>
      <c r="H340" s="50"/>
      <c r="I340" s="45"/>
    </row>
    <row r="341" spans="1:9" x14ac:dyDescent="0.25">
      <c r="A341" s="40"/>
      <c r="B341" s="22"/>
      <c r="C341" s="70"/>
      <c r="D341" s="30"/>
      <c r="E341" s="32"/>
      <c r="F341" s="55"/>
      <c r="G341" s="34"/>
      <c r="H341" s="50"/>
      <c r="I341" s="45"/>
    </row>
    <row r="342" spans="1:9" x14ac:dyDescent="0.25">
      <c r="A342" s="40"/>
      <c r="B342" s="22"/>
      <c r="C342" s="70"/>
      <c r="D342" s="30"/>
      <c r="E342" s="32"/>
      <c r="F342" s="55"/>
      <c r="G342" s="34"/>
      <c r="H342" s="50"/>
      <c r="I342" s="45"/>
    </row>
    <row r="343" spans="1:9" x14ac:dyDescent="0.25">
      <c r="A343" s="40"/>
      <c r="B343" s="22"/>
      <c r="C343" s="70"/>
      <c r="D343" s="30"/>
      <c r="E343" s="32"/>
      <c r="F343" s="55"/>
      <c r="G343" s="34"/>
      <c r="H343" s="50"/>
      <c r="I343" s="45"/>
    </row>
    <row r="344" spans="1:9" x14ac:dyDescent="0.25">
      <c r="A344" s="40"/>
      <c r="B344" s="22"/>
      <c r="C344" s="70"/>
      <c r="D344" s="30"/>
      <c r="E344" s="32"/>
      <c r="F344" s="55"/>
      <c r="G344" s="34"/>
      <c r="H344" s="50"/>
      <c r="I344" s="45"/>
    </row>
    <row r="345" spans="1:9" x14ac:dyDescent="0.25">
      <c r="A345" s="40"/>
      <c r="B345" s="22"/>
      <c r="C345" s="70"/>
      <c r="D345" s="30"/>
      <c r="E345" s="32"/>
      <c r="F345" s="55"/>
      <c r="G345" s="34"/>
      <c r="H345" s="50"/>
      <c r="I345" s="45"/>
    </row>
    <row r="346" spans="1:9" x14ac:dyDescent="0.25">
      <c r="A346" s="40"/>
      <c r="B346" s="22"/>
      <c r="C346" s="70"/>
      <c r="D346" s="30"/>
      <c r="E346" s="32"/>
      <c r="F346" s="55"/>
      <c r="G346" s="34"/>
      <c r="H346" s="50"/>
      <c r="I346" s="45"/>
    </row>
    <row r="347" spans="1:9" x14ac:dyDescent="0.25">
      <c r="A347" s="40"/>
      <c r="B347" s="22"/>
      <c r="C347" s="70"/>
      <c r="D347" s="30"/>
      <c r="E347" s="32"/>
      <c r="F347" s="55"/>
      <c r="G347" s="34"/>
      <c r="H347" s="50"/>
      <c r="I347" s="45"/>
    </row>
    <row r="348" spans="1:9" x14ac:dyDescent="0.25">
      <c r="A348" s="40"/>
      <c r="B348" s="22"/>
      <c r="C348" s="70"/>
      <c r="D348" s="30"/>
      <c r="E348" s="32"/>
      <c r="F348" s="55"/>
      <c r="G348" s="34"/>
      <c r="H348" s="50"/>
      <c r="I348" s="45"/>
    </row>
    <row r="349" spans="1:9" x14ac:dyDescent="0.25">
      <c r="A349" s="40"/>
      <c r="B349" s="22"/>
      <c r="C349" s="70"/>
      <c r="D349" s="30"/>
      <c r="E349" s="32"/>
      <c r="F349" s="55"/>
      <c r="G349" s="34"/>
      <c r="H349" s="50"/>
      <c r="I349" s="45"/>
    </row>
    <row r="350" spans="1:9" x14ac:dyDescent="0.25">
      <c r="A350" s="40"/>
      <c r="B350" s="22"/>
      <c r="C350" s="70"/>
      <c r="D350" s="30"/>
      <c r="E350" s="32"/>
      <c r="F350" s="55"/>
      <c r="G350" s="34"/>
      <c r="H350" s="50"/>
      <c r="I350" s="45"/>
    </row>
    <row r="351" spans="1:9" x14ac:dyDescent="0.25">
      <c r="A351" s="40"/>
      <c r="B351" s="22"/>
      <c r="C351" s="70"/>
      <c r="D351" s="30"/>
      <c r="E351" s="32"/>
      <c r="F351" s="55"/>
      <c r="G351" s="34"/>
      <c r="H351" s="50"/>
      <c r="I351" s="45"/>
    </row>
    <row r="352" spans="1:9" x14ac:dyDescent="0.25">
      <c r="A352" s="40"/>
      <c r="B352" s="22"/>
      <c r="C352" s="70"/>
      <c r="D352" s="30"/>
      <c r="E352" s="32"/>
      <c r="F352" s="55"/>
      <c r="G352" s="34"/>
      <c r="H352" s="50"/>
      <c r="I352" s="45"/>
    </row>
    <row r="353" spans="1:9" x14ac:dyDescent="0.25">
      <c r="A353" s="40"/>
      <c r="B353" s="22"/>
      <c r="C353" s="70"/>
      <c r="D353" s="30"/>
      <c r="E353" s="32"/>
      <c r="F353" s="55"/>
      <c r="G353" s="34"/>
      <c r="H353" s="50"/>
      <c r="I353" s="45"/>
    </row>
    <row r="354" spans="1:9" x14ac:dyDescent="0.25">
      <c r="A354" s="40"/>
      <c r="B354" s="22"/>
      <c r="C354" s="70"/>
      <c r="D354" s="30"/>
      <c r="E354" s="32"/>
      <c r="F354" s="55"/>
      <c r="G354" s="34"/>
      <c r="H354" s="50"/>
      <c r="I354" s="45"/>
    </row>
    <row r="355" spans="1:9" x14ac:dyDescent="0.25">
      <c r="A355" s="40"/>
      <c r="B355" s="22"/>
      <c r="C355" s="70"/>
      <c r="D355" s="30"/>
      <c r="E355" s="32"/>
      <c r="F355" s="55"/>
      <c r="G355" s="34"/>
      <c r="H355" s="50"/>
      <c r="I355" s="45"/>
    </row>
    <row r="356" spans="1:9" x14ac:dyDescent="0.25">
      <c r="A356" s="40"/>
      <c r="B356" s="22"/>
      <c r="C356" s="70"/>
      <c r="D356" s="30"/>
      <c r="E356" s="32"/>
      <c r="F356" s="55"/>
      <c r="G356" s="34"/>
      <c r="H356" s="50"/>
      <c r="I356" s="45"/>
    </row>
    <row r="357" spans="1:9" x14ac:dyDescent="0.25">
      <c r="A357" s="40"/>
      <c r="B357" s="22"/>
      <c r="C357" s="70"/>
      <c r="D357" s="30"/>
      <c r="E357" s="32"/>
      <c r="F357" s="55"/>
      <c r="G357" s="34"/>
      <c r="H357" s="50"/>
      <c r="I357" s="45"/>
    </row>
    <row r="358" spans="1:9" x14ac:dyDescent="0.25">
      <c r="A358" s="40"/>
      <c r="B358" s="22"/>
      <c r="C358" s="70"/>
      <c r="D358" s="30"/>
      <c r="E358" s="32"/>
      <c r="F358" s="55"/>
      <c r="G358" s="34"/>
      <c r="H358" s="50"/>
      <c r="I358" s="45"/>
    </row>
    <row r="359" spans="1:9" x14ac:dyDescent="0.25">
      <c r="A359" s="40"/>
      <c r="B359" s="22"/>
      <c r="C359" s="70"/>
      <c r="D359" s="30"/>
      <c r="E359" s="32"/>
      <c r="F359" s="55"/>
      <c r="G359" s="34"/>
      <c r="H359" s="50"/>
      <c r="I359" s="45"/>
    </row>
    <row r="360" spans="1:9" x14ac:dyDescent="0.25">
      <c r="A360" s="40"/>
      <c r="B360" s="22"/>
      <c r="C360" s="70"/>
      <c r="D360" s="30"/>
      <c r="E360" s="32"/>
      <c r="F360" s="55"/>
      <c r="G360" s="34"/>
      <c r="H360" s="50"/>
      <c r="I360" s="45"/>
    </row>
    <row r="361" spans="1:9" x14ac:dyDescent="0.25">
      <c r="A361" s="40"/>
      <c r="B361" s="22"/>
      <c r="C361" s="70"/>
      <c r="D361" s="30"/>
      <c r="E361" s="32"/>
      <c r="F361" s="55"/>
      <c r="G361" s="34"/>
      <c r="H361" s="50"/>
      <c r="I361" s="45"/>
    </row>
    <row r="362" spans="1:9" x14ac:dyDescent="0.25">
      <c r="A362" s="40"/>
      <c r="B362" s="22"/>
      <c r="C362" s="70"/>
      <c r="D362" s="30"/>
      <c r="E362" s="32"/>
      <c r="F362" s="55"/>
      <c r="G362" s="34"/>
      <c r="H362" s="50"/>
      <c r="I362" s="45"/>
    </row>
    <row r="363" spans="1:9" x14ac:dyDescent="0.25">
      <c r="A363" s="40"/>
      <c r="B363" s="22"/>
      <c r="C363" s="70"/>
      <c r="D363" s="30"/>
      <c r="E363" s="32"/>
      <c r="F363" s="55"/>
      <c r="G363" s="34"/>
      <c r="H363" s="50"/>
      <c r="I363" s="45"/>
    </row>
    <row r="364" spans="1:9" x14ac:dyDescent="0.25">
      <c r="A364" s="40"/>
      <c r="B364" s="22"/>
      <c r="C364" s="70"/>
      <c r="D364" s="30"/>
      <c r="E364" s="32"/>
      <c r="F364" s="55"/>
      <c r="G364" s="34"/>
      <c r="H364" s="50"/>
      <c r="I364" s="45"/>
    </row>
    <row r="365" spans="1:9" x14ac:dyDescent="0.25">
      <c r="A365" s="40"/>
      <c r="B365" s="22"/>
      <c r="C365" s="70"/>
      <c r="D365" s="30"/>
      <c r="E365" s="32"/>
      <c r="F365" s="55"/>
      <c r="G365" s="34"/>
      <c r="H365" s="50"/>
      <c r="I365" s="45"/>
    </row>
    <row r="366" spans="1:9" x14ac:dyDescent="0.25">
      <c r="A366" s="40"/>
      <c r="B366" s="22"/>
      <c r="C366" s="70"/>
      <c r="D366" s="30"/>
      <c r="E366" s="32"/>
      <c r="F366" s="55"/>
      <c r="G366" s="34"/>
      <c r="H366" s="50"/>
      <c r="I366" s="45"/>
    </row>
    <row r="367" spans="1:9" x14ac:dyDescent="0.25">
      <c r="A367" s="40"/>
      <c r="B367" s="22"/>
      <c r="C367" s="70"/>
      <c r="D367" s="30"/>
      <c r="E367" s="32"/>
      <c r="F367" s="55"/>
      <c r="G367" s="34"/>
      <c r="H367" s="50"/>
      <c r="I367" s="45"/>
    </row>
    <row r="368" spans="1:9" x14ac:dyDescent="0.25">
      <c r="A368" s="40"/>
      <c r="B368" s="22"/>
      <c r="C368" s="70"/>
      <c r="D368" s="30"/>
      <c r="E368" s="32"/>
      <c r="F368" s="55"/>
      <c r="G368" s="34"/>
      <c r="H368" s="50"/>
      <c r="I368" s="45"/>
    </row>
    <row r="369" spans="1:9" x14ac:dyDescent="0.25">
      <c r="A369" s="40"/>
      <c r="B369" s="22"/>
      <c r="C369" s="70"/>
      <c r="D369" s="30"/>
      <c r="E369" s="32"/>
      <c r="F369" s="55"/>
      <c r="G369" s="34"/>
      <c r="H369" s="50"/>
      <c r="I369" s="45"/>
    </row>
    <row r="370" spans="1:9" x14ac:dyDescent="0.25">
      <c r="A370" s="40"/>
      <c r="B370" s="22"/>
      <c r="C370" s="70"/>
      <c r="D370" s="30"/>
      <c r="E370" s="32"/>
      <c r="F370" s="55"/>
      <c r="G370" s="34"/>
      <c r="H370" s="50"/>
      <c r="I370" s="45"/>
    </row>
    <row r="371" spans="1:9" x14ac:dyDescent="0.25">
      <c r="A371" s="40"/>
      <c r="B371" s="22"/>
      <c r="C371" s="70"/>
      <c r="D371" s="30"/>
      <c r="E371" s="32"/>
      <c r="F371" s="55"/>
      <c r="G371" s="34"/>
      <c r="H371" s="50"/>
      <c r="I371" s="45"/>
    </row>
    <row r="372" spans="1:9" x14ac:dyDescent="0.25">
      <c r="A372" s="40"/>
      <c r="B372" s="22"/>
      <c r="C372" s="70"/>
      <c r="D372" s="30"/>
      <c r="E372" s="32"/>
      <c r="F372" s="55"/>
      <c r="G372" s="34"/>
      <c r="H372" s="50"/>
      <c r="I372" s="45"/>
    </row>
    <row r="373" spans="1:9" x14ac:dyDescent="0.25">
      <c r="A373" s="40"/>
      <c r="B373" s="22"/>
      <c r="C373" s="70"/>
      <c r="D373" s="30"/>
      <c r="E373" s="32"/>
      <c r="F373" s="55"/>
      <c r="G373" s="34"/>
      <c r="H373" s="50"/>
      <c r="I373" s="45"/>
    </row>
    <row r="374" spans="1:9" x14ac:dyDescent="0.25">
      <c r="A374" s="40"/>
      <c r="B374" s="22"/>
      <c r="C374" s="70"/>
      <c r="D374" s="30"/>
      <c r="E374" s="32"/>
      <c r="F374" s="55"/>
      <c r="G374" s="34"/>
      <c r="H374" s="50"/>
      <c r="I374" s="45"/>
    </row>
    <row r="375" spans="1:9" x14ac:dyDescent="0.25">
      <c r="A375" s="40"/>
      <c r="B375" s="22"/>
      <c r="C375" s="70"/>
      <c r="D375" s="30"/>
      <c r="E375" s="32"/>
      <c r="F375" s="55"/>
      <c r="G375" s="34"/>
      <c r="H375" s="50"/>
      <c r="I375" s="45"/>
    </row>
    <row r="376" spans="1:9" x14ac:dyDescent="0.25">
      <c r="A376" s="40"/>
      <c r="B376" s="22"/>
      <c r="C376" s="70"/>
      <c r="D376" s="30"/>
      <c r="E376" s="32"/>
      <c r="F376" s="55"/>
      <c r="G376" s="34"/>
      <c r="H376" s="50"/>
      <c r="I376" s="45"/>
    </row>
    <row r="377" spans="1:9" x14ac:dyDescent="0.25">
      <c r="A377" s="40"/>
      <c r="B377" s="22"/>
      <c r="C377" s="70"/>
      <c r="D377" s="30"/>
      <c r="E377" s="32"/>
      <c r="F377" s="55"/>
      <c r="G377" s="34"/>
      <c r="H377" s="50"/>
      <c r="I377" s="45"/>
    </row>
    <row r="378" spans="1:9" x14ac:dyDescent="0.25">
      <c r="A378" s="40"/>
      <c r="B378" s="22"/>
      <c r="C378" s="70"/>
      <c r="D378" s="30"/>
      <c r="E378" s="32"/>
      <c r="F378" s="55"/>
      <c r="G378" s="34"/>
      <c r="H378" s="50"/>
      <c r="I378" s="45"/>
    </row>
    <row r="379" spans="1:9" x14ac:dyDescent="0.25">
      <c r="A379" s="40"/>
      <c r="B379" s="22"/>
      <c r="C379" s="70"/>
      <c r="D379" s="30"/>
      <c r="E379" s="32"/>
      <c r="F379" s="55"/>
      <c r="G379" s="34"/>
      <c r="H379" s="50"/>
      <c r="I379" s="45"/>
    </row>
    <row r="380" spans="1:9" x14ac:dyDescent="0.25">
      <c r="A380" s="40"/>
      <c r="B380" s="22"/>
      <c r="C380" s="70"/>
      <c r="D380" s="30"/>
      <c r="E380" s="32"/>
      <c r="F380" s="55"/>
      <c r="G380" s="34"/>
      <c r="H380" s="50"/>
      <c r="I380" s="45"/>
    </row>
    <row r="381" spans="1:9" x14ac:dyDescent="0.25">
      <c r="A381" s="40"/>
      <c r="B381" s="22"/>
      <c r="C381" s="70"/>
      <c r="D381" s="30"/>
      <c r="E381" s="32"/>
      <c r="F381" s="55"/>
      <c r="G381" s="34"/>
      <c r="H381" s="50"/>
      <c r="I381" s="45"/>
    </row>
    <row r="382" spans="1:9" x14ac:dyDescent="0.25">
      <c r="A382" s="40"/>
      <c r="B382" s="22"/>
      <c r="C382" s="70"/>
      <c r="D382" s="30"/>
      <c r="E382" s="32"/>
      <c r="F382" s="55"/>
      <c r="G382" s="34"/>
      <c r="H382" s="50"/>
      <c r="I382" s="45"/>
    </row>
    <row r="383" spans="1:9" x14ac:dyDescent="0.25">
      <c r="A383" s="40"/>
      <c r="B383" s="22"/>
      <c r="C383" s="70"/>
      <c r="D383" s="30"/>
      <c r="E383" s="32"/>
      <c r="F383" s="55"/>
      <c r="G383" s="34"/>
      <c r="H383" s="50"/>
      <c r="I383" s="45"/>
    </row>
    <row r="384" spans="1:9" x14ac:dyDescent="0.25">
      <c r="A384" s="40"/>
      <c r="B384" s="22"/>
      <c r="C384" s="70"/>
      <c r="D384" s="30"/>
      <c r="E384" s="32"/>
      <c r="F384" s="55"/>
      <c r="G384" s="34"/>
      <c r="H384" s="50"/>
      <c r="I384" s="45"/>
    </row>
    <row r="385" spans="1:9" x14ac:dyDescent="0.25">
      <c r="A385" s="40"/>
      <c r="B385" s="22"/>
      <c r="C385" s="70"/>
      <c r="D385" s="30"/>
      <c r="E385" s="32"/>
      <c r="F385" s="55"/>
      <c r="G385" s="34"/>
      <c r="H385" s="50"/>
      <c r="I385" s="45"/>
    </row>
    <row r="386" spans="1:9" x14ac:dyDescent="0.25">
      <c r="A386" s="40"/>
      <c r="B386" s="22"/>
      <c r="C386" s="70"/>
      <c r="D386" s="30"/>
      <c r="E386" s="32"/>
      <c r="F386" s="55"/>
      <c r="G386" s="34"/>
      <c r="H386" s="50"/>
      <c r="I386" s="45"/>
    </row>
    <row r="387" spans="1:9" x14ac:dyDescent="0.25">
      <c r="A387" s="40"/>
      <c r="B387" s="22"/>
      <c r="C387" s="70"/>
      <c r="D387" s="30"/>
      <c r="E387" s="32"/>
      <c r="F387" s="55"/>
      <c r="G387" s="34"/>
      <c r="H387" s="50"/>
      <c r="I387" s="45"/>
    </row>
    <row r="388" spans="1:9" x14ac:dyDescent="0.25">
      <c r="A388" s="40"/>
      <c r="B388" s="22"/>
      <c r="C388" s="70"/>
      <c r="D388" s="30"/>
      <c r="E388" s="32"/>
      <c r="F388" s="55"/>
      <c r="G388" s="34"/>
      <c r="H388" s="50"/>
      <c r="I388" s="45"/>
    </row>
    <row r="389" spans="1:9" x14ac:dyDescent="0.25">
      <c r="A389" s="40"/>
      <c r="B389" s="22"/>
      <c r="C389" s="70"/>
      <c r="D389" s="30"/>
      <c r="E389" s="32"/>
      <c r="F389" s="55"/>
      <c r="G389" s="34"/>
      <c r="H389" s="50"/>
      <c r="I389" s="45"/>
    </row>
    <row r="390" spans="1:9" x14ac:dyDescent="0.25">
      <c r="A390" s="40"/>
      <c r="B390" s="22"/>
      <c r="C390" s="70"/>
      <c r="D390" s="30"/>
      <c r="E390" s="32"/>
      <c r="F390" s="55"/>
      <c r="G390" s="34"/>
      <c r="H390" s="50"/>
      <c r="I390" s="45"/>
    </row>
    <row r="391" spans="1:9" x14ac:dyDescent="0.25">
      <c r="A391" s="40"/>
      <c r="B391" s="22"/>
      <c r="C391" s="70"/>
      <c r="D391" s="30"/>
      <c r="E391" s="32"/>
      <c r="F391" s="55"/>
      <c r="G391" s="34"/>
      <c r="H391" s="50"/>
      <c r="I391" s="45"/>
    </row>
    <row r="392" spans="1:9" x14ac:dyDescent="0.25">
      <c r="A392" s="40"/>
      <c r="B392" s="22"/>
      <c r="C392" s="70"/>
      <c r="D392" s="30"/>
      <c r="E392" s="32"/>
      <c r="F392" s="55"/>
      <c r="G392" s="34"/>
      <c r="H392" s="50"/>
      <c r="I392" s="45"/>
    </row>
    <row r="393" spans="1:9" x14ac:dyDescent="0.25">
      <c r="A393" s="40"/>
      <c r="B393" s="22"/>
      <c r="C393" s="70"/>
      <c r="D393" s="30"/>
      <c r="E393" s="32"/>
      <c r="F393" s="55"/>
      <c r="G393" s="34"/>
      <c r="H393" s="50"/>
      <c r="I393" s="45"/>
    </row>
    <row r="394" spans="1:9" x14ac:dyDescent="0.25">
      <c r="A394" s="40"/>
      <c r="B394" s="22"/>
      <c r="C394" s="70"/>
      <c r="D394" s="30"/>
      <c r="E394" s="32"/>
      <c r="F394" s="55"/>
      <c r="G394" s="34"/>
      <c r="H394" s="50"/>
      <c r="I394" s="45"/>
    </row>
    <row r="395" spans="1:9" x14ac:dyDescent="0.25">
      <c r="A395" s="40"/>
      <c r="B395" s="22"/>
      <c r="C395" s="70"/>
      <c r="D395" s="30"/>
      <c r="E395" s="32"/>
      <c r="F395" s="55"/>
      <c r="G395" s="34"/>
      <c r="H395" s="50"/>
      <c r="I395" s="45"/>
    </row>
    <row r="396" spans="1:9" x14ac:dyDescent="0.25">
      <c r="A396" s="40"/>
      <c r="B396" s="22"/>
      <c r="C396" s="70"/>
      <c r="D396" s="30"/>
      <c r="E396" s="32"/>
      <c r="F396" s="55"/>
      <c r="G396" s="34"/>
      <c r="H396" s="50"/>
      <c r="I396" s="45"/>
    </row>
    <row r="397" spans="1:9" x14ac:dyDescent="0.25">
      <c r="A397" s="40"/>
      <c r="B397" s="22"/>
      <c r="C397" s="70"/>
      <c r="D397" s="30"/>
      <c r="E397" s="32"/>
      <c r="F397" s="55"/>
      <c r="G397" s="34"/>
      <c r="H397" s="50"/>
      <c r="I397" s="45"/>
    </row>
    <row r="398" spans="1:9" x14ac:dyDescent="0.25">
      <c r="A398" s="40"/>
      <c r="B398" s="22"/>
      <c r="C398" s="70"/>
      <c r="D398" s="30"/>
      <c r="E398" s="32"/>
      <c r="F398" s="55"/>
      <c r="G398" s="34"/>
      <c r="H398" s="50"/>
      <c r="I398" s="45"/>
    </row>
    <row r="399" spans="1:9" x14ac:dyDescent="0.25">
      <c r="A399" s="40"/>
      <c r="B399" s="22"/>
      <c r="C399" s="70"/>
      <c r="D399" s="30"/>
      <c r="E399" s="32"/>
      <c r="F399" s="55"/>
      <c r="G399" s="34"/>
      <c r="H399" s="50"/>
      <c r="I399" s="45"/>
    </row>
    <row r="400" spans="1:9" x14ac:dyDescent="0.25">
      <c r="A400" s="40"/>
      <c r="B400" s="22"/>
      <c r="C400" s="70"/>
      <c r="D400" s="30"/>
      <c r="E400" s="32"/>
      <c r="F400" s="55"/>
      <c r="G400" s="34"/>
      <c r="H400" s="50"/>
      <c r="I400" s="45"/>
    </row>
    <row r="401" spans="1:9" x14ac:dyDescent="0.25">
      <c r="A401" s="40"/>
      <c r="B401" s="22"/>
      <c r="C401" s="70"/>
      <c r="D401" s="30"/>
      <c r="E401" s="32"/>
      <c r="F401" s="55"/>
      <c r="G401" s="34"/>
      <c r="H401" s="50"/>
      <c r="I401" s="45"/>
    </row>
    <row r="402" spans="1:9" x14ac:dyDescent="0.25">
      <c r="A402" s="40"/>
      <c r="B402" s="22"/>
      <c r="C402" s="70"/>
      <c r="D402" s="30"/>
      <c r="E402" s="32"/>
      <c r="F402" s="55"/>
      <c r="G402" s="34"/>
      <c r="H402" s="50"/>
      <c r="I402" s="45"/>
    </row>
    <row r="403" spans="1:9" x14ac:dyDescent="0.25">
      <c r="A403" s="40"/>
      <c r="B403" s="22"/>
      <c r="C403" s="70"/>
      <c r="D403" s="30"/>
      <c r="E403" s="32"/>
      <c r="F403" s="55"/>
      <c r="G403" s="34"/>
      <c r="H403" s="50"/>
      <c r="I403" s="45"/>
    </row>
    <row r="404" spans="1:9" x14ac:dyDescent="0.25">
      <c r="A404" s="40"/>
      <c r="B404" s="22"/>
      <c r="C404" s="70"/>
      <c r="D404" s="30"/>
      <c r="E404" s="32"/>
      <c r="F404" s="55"/>
      <c r="G404" s="34"/>
      <c r="H404" s="50"/>
      <c r="I404" s="45"/>
    </row>
    <row r="405" spans="1:9" x14ac:dyDescent="0.25">
      <c r="A405" s="40"/>
      <c r="B405" s="22"/>
      <c r="C405" s="70"/>
      <c r="D405" s="30"/>
      <c r="E405" s="32"/>
      <c r="F405" s="55"/>
      <c r="G405" s="34"/>
      <c r="H405" s="50"/>
      <c r="I405" s="45"/>
    </row>
    <row r="406" spans="1:9" x14ac:dyDescent="0.25">
      <c r="A406" s="40"/>
      <c r="B406" s="22"/>
      <c r="C406" s="70"/>
      <c r="D406" s="30"/>
      <c r="E406" s="32"/>
      <c r="F406" s="55"/>
      <c r="G406" s="34"/>
      <c r="H406" s="50"/>
      <c r="I406" s="45"/>
    </row>
    <row r="407" spans="1:9" x14ac:dyDescent="0.25">
      <c r="A407" s="40"/>
      <c r="B407" s="22"/>
      <c r="C407" s="70"/>
      <c r="D407" s="30"/>
      <c r="E407" s="32"/>
      <c r="F407" s="55"/>
      <c r="G407" s="34"/>
      <c r="H407" s="50"/>
      <c r="I407" s="45"/>
    </row>
    <row r="408" spans="1:9" x14ac:dyDescent="0.25">
      <c r="A408" s="40"/>
      <c r="B408" s="22"/>
      <c r="C408" s="70"/>
      <c r="D408" s="30"/>
      <c r="E408" s="32"/>
      <c r="F408" s="55"/>
      <c r="G408" s="34"/>
      <c r="H408" s="50"/>
      <c r="I408" s="45"/>
    </row>
    <row r="409" spans="1:9" x14ac:dyDescent="0.25">
      <c r="A409" s="40"/>
      <c r="B409" s="22"/>
      <c r="C409" s="70"/>
      <c r="D409" s="30"/>
      <c r="E409" s="32"/>
      <c r="F409" s="55"/>
      <c r="G409" s="34"/>
      <c r="H409" s="50"/>
      <c r="I409" s="45"/>
    </row>
    <row r="410" spans="1:9" x14ac:dyDescent="0.25">
      <c r="A410" s="40"/>
      <c r="B410" s="22"/>
      <c r="C410" s="70"/>
      <c r="D410" s="30"/>
      <c r="E410" s="32"/>
      <c r="F410" s="55"/>
      <c r="G410" s="34"/>
      <c r="H410" s="50"/>
      <c r="I410" s="45"/>
    </row>
    <row r="411" spans="1:9" x14ac:dyDescent="0.25">
      <c r="A411" s="40"/>
      <c r="B411" s="22"/>
      <c r="C411" s="70"/>
      <c r="D411" s="30"/>
      <c r="E411" s="32"/>
      <c r="F411" s="55"/>
      <c r="G411" s="34"/>
      <c r="H411" s="50"/>
      <c r="I411" s="45"/>
    </row>
    <row r="412" spans="1:9" x14ac:dyDescent="0.25">
      <c r="A412" s="40"/>
      <c r="B412" s="22"/>
      <c r="C412" s="70"/>
      <c r="D412" s="30"/>
      <c r="E412" s="32"/>
      <c r="F412" s="55"/>
      <c r="G412" s="34"/>
      <c r="H412" s="50"/>
      <c r="I412" s="45"/>
    </row>
    <row r="413" spans="1:9" x14ac:dyDescent="0.25">
      <c r="A413" s="40"/>
      <c r="B413" s="22"/>
      <c r="C413" s="70"/>
      <c r="D413" s="30"/>
      <c r="E413" s="32"/>
      <c r="F413" s="55"/>
      <c r="G413" s="34"/>
      <c r="H413" s="50"/>
      <c r="I413" s="45"/>
    </row>
    <row r="414" spans="1:9" x14ac:dyDescent="0.25">
      <c r="A414" s="40"/>
      <c r="B414" s="22"/>
      <c r="C414" s="70"/>
      <c r="D414" s="30"/>
      <c r="E414" s="32"/>
      <c r="F414" s="55"/>
      <c r="G414" s="34"/>
      <c r="H414" s="50"/>
      <c r="I414" s="45"/>
    </row>
    <row r="415" spans="1:9" x14ac:dyDescent="0.25">
      <c r="A415" s="40"/>
      <c r="B415" s="22"/>
      <c r="C415" s="70"/>
      <c r="D415" s="30"/>
      <c r="E415" s="32"/>
      <c r="F415" s="55"/>
      <c r="G415" s="34"/>
      <c r="H415" s="50"/>
      <c r="I415" s="45"/>
    </row>
    <row r="416" spans="1:9" x14ac:dyDescent="0.25">
      <c r="A416" s="40"/>
      <c r="B416" s="22"/>
      <c r="C416" s="70"/>
      <c r="D416" s="30"/>
      <c r="E416" s="32"/>
      <c r="F416" s="55"/>
      <c r="G416" s="34"/>
      <c r="H416" s="50"/>
      <c r="I416" s="45"/>
    </row>
    <row r="417" spans="1:9" x14ac:dyDescent="0.25">
      <c r="A417" s="40"/>
      <c r="B417" s="22"/>
      <c r="C417" s="70"/>
      <c r="D417" s="30"/>
      <c r="E417" s="32"/>
      <c r="F417" s="55"/>
      <c r="G417" s="34"/>
      <c r="H417" s="50"/>
      <c r="I417" s="45"/>
    </row>
    <row r="418" spans="1:9" x14ac:dyDescent="0.25">
      <c r="A418" s="40"/>
      <c r="B418" s="22"/>
      <c r="C418" s="70"/>
      <c r="D418" s="30"/>
      <c r="E418" s="32"/>
      <c r="F418" s="55"/>
      <c r="G418" s="34"/>
      <c r="H418" s="50"/>
      <c r="I418" s="45"/>
    </row>
    <row r="419" spans="1:9" x14ac:dyDescent="0.25">
      <c r="A419" s="40"/>
      <c r="B419" s="22"/>
      <c r="C419" s="70"/>
      <c r="D419" s="30"/>
      <c r="E419" s="32"/>
      <c r="F419" s="55"/>
      <c r="G419" s="34"/>
      <c r="H419" s="50"/>
      <c r="I419" s="45"/>
    </row>
    <row r="420" spans="1:9" x14ac:dyDescent="0.25">
      <c r="A420" s="40"/>
      <c r="B420" s="22"/>
      <c r="C420" s="70"/>
      <c r="D420" s="30"/>
      <c r="E420" s="32"/>
      <c r="F420" s="55"/>
      <c r="G420" s="34"/>
      <c r="H420" s="50"/>
      <c r="I420" s="45"/>
    </row>
    <row r="421" spans="1:9" x14ac:dyDescent="0.25">
      <c r="A421" s="40"/>
      <c r="B421" s="22"/>
      <c r="C421" s="70"/>
      <c r="D421" s="30"/>
      <c r="E421" s="32"/>
      <c r="F421" s="55"/>
      <c r="G421" s="34"/>
      <c r="H421" s="50"/>
      <c r="I421" s="45"/>
    </row>
    <row r="422" spans="1:9" x14ac:dyDescent="0.25">
      <c r="A422" s="40"/>
      <c r="B422" s="22"/>
      <c r="C422" s="70"/>
      <c r="D422" s="30"/>
      <c r="E422" s="32"/>
      <c r="F422" s="55"/>
      <c r="G422" s="34"/>
      <c r="H422" s="50"/>
      <c r="I422" s="45"/>
    </row>
    <row r="423" spans="1:9" x14ac:dyDescent="0.25">
      <c r="A423" s="40"/>
      <c r="B423" s="22"/>
      <c r="C423" s="70"/>
      <c r="D423" s="30"/>
      <c r="E423" s="32"/>
      <c r="F423" s="55"/>
      <c r="G423" s="34"/>
      <c r="H423" s="50"/>
      <c r="I423" s="45"/>
    </row>
    <row r="424" spans="1:9" x14ac:dyDescent="0.25">
      <c r="A424" s="40"/>
      <c r="B424" s="22"/>
      <c r="C424" s="70"/>
      <c r="D424" s="30"/>
      <c r="E424" s="32"/>
      <c r="F424" s="55"/>
      <c r="G424" s="34"/>
      <c r="H424" s="50"/>
      <c r="I424" s="45"/>
    </row>
    <row r="425" spans="1:9" x14ac:dyDescent="0.25">
      <c r="A425" s="40"/>
      <c r="B425" s="22"/>
      <c r="C425" s="70"/>
      <c r="D425" s="30"/>
      <c r="E425" s="32"/>
      <c r="F425" s="55"/>
      <c r="G425" s="34"/>
      <c r="H425" s="50"/>
      <c r="I425" s="45"/>
    </row>
    <row r="426" spans="1:9" x14ac:dyDescent="0.25">
      <c r="A426" s="40"/>
      <c r="B426" s="22"/>
      <c r="C426" s="70"/>
      <c r="D426" s="30"/>
      <c r="E426" s="32"/>
      <c r="F426" s="55"/>
      <c r="G426" s="34"/>
      <c r="H426" s="50"/>
      <c r="I426" s="45"/>
    </row>
    <row r="427" spans="1:9" x14ac:dyDescent="0.25">
      <c r="A427" s="40"/>
      <c r="B427" s="22"/>
      <c r="C427" s="70"/>
      <c r="D427" s="30"/>
      <c r="E427" s="32"/>
      <c r="F427" s="55"/>
      <c r="G427" s="34"/>
      <c r="H427" s="50"/>
      <c r="I427" s="45"/>
    </row>
    <row r="428" spans="1:9" x14ac:dyDescent="0.25">
      <c r="A428" s="40"/>
      <c r="B428" s="22"/>
      <c r="C428" s="70"/>
      <c r="D428" s="30"/>
      <c r="E428" s="32"/>
      <c r="F428" s="55"/>
      <c r="G428" s="34"/>
      <c r="H428" s="50"/>
      <c r="I428" s="45"/>
    </row>
    <row r="429" spans="1:9" x14ac:dyDescent="0.25">
      <c r="A429" s="40"/>
      <c r="B429" s="22"/>
      <c r="C429" s="70"/>
      <c r="D429" s="30"/>
      <c r="E429" s="32"/>
      <c r="F429" s="55"/>
      <c r="G429" s="34"/>
      <c r="H429" s="50"/>
      <c r="I429" s="45"/>
    </row>
    <row r="430" spans="1:9" x14ac:dyDescent="0.25">
      <c r="A430" s="40"/>
      <c r="B430" s="22"/>
      <c r="C430" s="70"/>
      <c r="D430" s="30"/>
      <c r="E430" s="32"/>
      <c r="F430" s="55"/>
      <c r="G430" s="34"/>
      <c r="H430" s="50"/>
      <c r="I430" s="45"/>
    </row>
    <row r="431" spans="1:9" x14ac:dyDescent="0.25">
      <c r="A431" s="40"/>
      <c r="B431" s="22"/>
      <c r="C431" s="70"/>
      <c r="D431" s="30"/>
      <c r="E431" s="32"/>
      <c r="F431" s="55"/>
      <c r="G431" s="34"/>
      <c r="H431" s="50"/>
      <c r="I431" s="45"/>
    </row>
    <row r="432" spans="1:9" x14ac:dyDescent="0.25">
      <c r="A432" s="40"/>
      <c r="B432" s="22"/>
      <c r="C432" s="70"/>
      <c r="D432" s="30"/>
      <c r="E432" s="32"/>
      <c r="F432" s="55"/>
      <c r="G432" s="34"/>
      <c r="H432" s="50"/>
      <c r="I432" s="45"/>
    </row>
    <row r="433" spans="1:9" x14ac:dyDescent="0.25">
      <c r="A433" s="40"/>
      <c r="B433" s="22"/>
      <c r="C433" s="70"/>
      <c r="D433" s="30"/>
      <c r="E433" s="32"/>
      <c r="F433" s="55"/>
      <c r="G433" s="34"/>
      <c r="H433" s="50"/>
      <c r="I433" s="45"/>
    </row>
    <row r="434" spans="1:9" x14ac:dyDescent="0.25">
      <c r="A434" s="40"/>
      <c r="B434" s="22"/>
      <c r="C434" s="70"/>
      <c r="D434" s="30"/>
      <c r="E434" s="32"/>
      <c r="F434" s="55"/>
      <c r="G434" s="34"/>
      <c r="H434" s="50"/>
      <c r="I434" s="45"/>
    </row>
    <row r="435" spans="1:9" x14ac:dyDescent="0.25">
      <c r="A435" s="40"/>
      <c r="B435" s="22"/>
      <c r="C435" s="70"/>
      <c r="D435" s="30"/>
      <c r="E435" s="32"/>
      <c r="F435" s="55"/>
      <c r="G435" s="34"/>
      <c r="H435" s="50"/>
      <c r="I435" s="45"/>
    </row>
    <row r="436" spans="1:9" x14ac:dyDescent="0.25">
      <c r="A436" s="40"/>
      <c r="B436" s="22"/>
      <c r="C436" s="70"/>
      <c r="D436" s="30"/>
      <c r="E436" s="32"/>
      <c r="F436" s="55"/>
      <c r="G436" s="34"/>
      <c r="H436" s="50"/>
      <c r="I436" s="45"/>
    </row>
    <row r="437" spans="1:9" x14ac:dyDescent="0.25">
      <c r="A437" s="40"/>
      <c r="B437" s="22"/>
      <c r="C437" s="70"/>
      <c r="D437" s="30"/>
      <c r="E437" s="32"/>
      <c r="F437" s="55"/>
      <c r="G437" s="34"/>
      <c r="H437" s="50"/>
      <c r="I437" s="45"/>
    </row>
    <row r="438" spans="1:9" x14ac:dyDescent="0.25">
      <c r="A438" s="40"/>
      <c r="B438" s="22"/>
      <c r="C438" s="70"/>
      <c r="D438" s="30"/>
      <c r="E438" s="32"/>
      <c r="F438" s="55"/>
      <c r="G438" s="34"/>
      <c r="H438" s="50"/>
      <c r="I438" s="45"/>
    </row>
    <row r="439" spans="1:9" x14ac:dyDescent="0.25">
      <c r="A439" s="40"/>
      <c r="B439" s="22"/>
      <c r="C439" s="70"/>
      <c r="D439" s="30"/>
      <c r="E439" s="32"/>
      <c r="F439" s="55"/>
      <c r="G439" s="34"/>
      <c r="H439" s="50"/>
      <c r="I439" s="45"/>
    </row>
    <row r="440" spans="1:9" x14ac:dyDescent="0.25">
      <c r="A440" s="40"/>
      <c r="B440" s="22"/>
      <c r="C440" s="70"/>
      <c r="D440" s="30"/>
      <c r="E440" s="32"/>
      <c r="F440" s="55"/>
      <c r="G440" s="34"/>
      <c r="H440" s="50"/>
      <c r="I440" s="45"/>
    </row>
    <row r="441" spans="1:9" x14ac:dyDescent="0.25">
      <c r="A441" s="40"/>
      <c r="B441" s="22"/>
      <c r="C441" s="70"/>
      <c r="D441" s="30"/>
      <c r="E441" s="32"/>
      <c r="F441" s="55"/>
      <c r="G441" s="34"/>
      <c r="H441" s="50"/>
      <c r="I441" s="45"/>
    </row>
    <row r="442" spans="1:9" x14ac:dyDescent="0.25">
      <c r="A442" s="40"/>
      <c r="B442" s="22"/>
      <c r="C442" s="70"/>
      <c r="D442" s="30"/>
      <c r="E442" s="32"/>
      <c r="F442" s="55"/>
      <c r="G442" s="34"/>
      <c r="H442" s="50"/>
      <c r="I442" s="45"/>
    </row>
    <row r="443" spans="1:9" x14ac:dyDescent="0.25">
      <c r="A443" s="40"/>
      <c r="B443" s="22"/>
      <c r="C443" s="70"/>
      <c r="D443" s="30"/>
      <c r="E443" s="32"/>
      <c r="F443" s="55"/>
      <c r="G443" s="34"/>
      <c r="H443" s="50"/>
      <c r="I443" s="45"/>
    </row>
    <row r="444" spans="1:9" x14ac:dyDescent="0.25">
      <c r="A444" s="40"/>
      <c r="B444" s="22"/>
      <c r="C444" s="70"/>
      <c r="D444" s="30"/>
      <c r="E444" s="32"/>
      <c r="F444" s="55"/>
      <c r="G444" s="34"/>
      <c r="H444" s="50"/>
      <c r="I444" s="45"/>
    </row>
    <row r="445" spans="1:9" x14ac:dyDescent="0.25">
      <c r="A445" s="40"/>
      <c r="B445" s="22"/>
      <c r="C445" s="70"/>
      <c r="D445" s="30"/>
      <c r="E445" s="32"/>
      <c r="F445" s="55"/>
      <c r="G445" s="34"/>
      <c r="H445" s="50"/>
      <c r="I445" s="45"/>
    </row>
    <row r="446" spans="1:9" x14ac:dyDescent="0.25">
      <c r="A446" s="40"/>
      <c r="B446" s="22"/>
      <c r="C446" s="70"/>
      <c r="D446" s="30"/>
      <c r="E446" s="32"/>
      <c r="F446" s="55"/>
      <c r="G446" s="34"/>
      <c r="H446" s="50"/>
      <c r="I446" s="45"/>
    </row>
    <row r="447" spans="1:9" x14ac:dyDescent="0.25">
      <c r="A447" s="40"/>
      <c r="B447" s="22"/>
      <c r="C447" s="70"/>
      <c r="D447" s="30"/>
      <c r="E447" s="32"/>
      <c r="F447" s="55"/>
      <c r="G447" s="34"/>
      <c r="H447" s="50"/>
      <c r="I447" s="45"/>
    </row>
    <row r="448" spans="1:9" x14ac:dyDescent="0.25">
      <c r="A448" s="40"/>
      <c r="B448" s="22"/>
      <c r="C448" s="70"/>
      <c r="D448" s="30"/>
      <c r="E448" s="32"/>
      <c r="F448" s="55"/>
      <c r="G448" s="34"/>
      <c r="H448" s="50"/>
      <c r="I448" s="45"/>
    </row>
    <row r="449" spans="1:9" x14ac:dyDescent="0.25">
      <c r="A449" s="40"/>
      <c r="B449" s="22"/>
      <c r="C449" s="70"/>
      <c r="D449" s="30"/>
      <c r="E449" s="32"/>
      <c r="F449" s="55"/>
      <c r="G449" s="34"/>
      <c r="H449" s="50"/>
      <c r="I449" s="45"/>
    </row>
    <row r="450" spans="1:9" x14ac:dyDescent="0.25">
      <c r="A450" s="40"/>
      <c r="B450" s="22"/>
      <c r="C450" s="70"/>
      <c r="D450" s="30"/>
      <c r="E450" s="32"/>
      <c r="F450" s="55"/>
      <c r="G450" s="34"/>
      <c r="H450" s="50"/>
      <c r="I450" s="45"/>
    </row>
    <row r="451" spans="1:9" x14ac:dyDescent="0.25">
      <c r="A451" s="40"/>
      <c r="B451" s="22"/>
      <c r="C451" s="70"/>
      <c r="D451" s="30"/>
      <c r="E451" s="32"/>
      <c r="F451" s="55"/>
      <c r="G451" s="34"/>
      <c r="H451" s="50"/>
      <c r="I451" s="45"/>
    </row>
    <row r="452" spans="1:9" x14ac:dyDescent="0.25">
      <c r="A452" s="40"/>
      <c r="B452" s="22"/>
      <c r="C452" s="70"/>
      <c r="D452" s="30"/>
      <c r="E452" s="32"/>
      <c r="F452" s="55"/>
      <c r="G452" s="34"/>
      <c r="H452" s="50"/>
      <c r="I452" s="45"/>
    </row>
    <row r="453" spans="1:9" x14ac:dyDescent="0.25">
      <c r="A453" s="40"/>
      <c r="B453" s="22"/>
      <c r="C453" s="70"/>
      <c r="D453" s="30"/>
      <c r="E453" s="32"/>
      <c r="F453" s="55"/>
      <c r="G453" s="34"/>
      <c r="H453" s="50"/>
      <c r="I453" s="45"/>
    </row>
    <row r="454" spans="1:9" x14ac:dyDescent="0.25">
      <c r="A454" s="40"/>
      <c r="B454" s="22"/>
      <c r="C454" s="70"/>
      <c r="D454" s="30"/>
      <c r="E454" s="32"/>
      <c r="F454" s="55"/>
      <c r="G454" s="34"/>
      <c r="H454" s="50"/>
      <c r="I454" s="45"/>
    </row>
    <row r="455" spans="1:9" x14ac:dyDescent="0.25">
      <c r="A455" s="40"/>
      <c r="B455" s="22"/>
      <c r="C455" s="70"/>
      <c r="D455" s="30"/>
      <c r="E455" s="32"/>
      <c r="F455" s="55"/>
      <c r="G455" s="34"/>
      <c r="H455" s="50"/>
      <c r="I455" s="45"/>
    </row>
    <row r="456" spans="1:9" x14ac:dyDescent="0.25">
      <c r="A456" s="40"/>
      <c r="B456" s="22"/>
      <c r="C456" s="70"/>
      <c r="D456" s="30"/>
      <c r="E456" s="32"/>
      <c r="F456" s="55"/>
      <c r="G456" s="34"/>
      <c r="H456" s="50"/>
      <c r="I456" s="45"/>
    </row>
    <row r="457" spans="1:9" x14ac:dyDescent="0.25">
      <c r="A457" s="40"/>
      <c r="B457" s="22"/>
      <c r="C457" s="70"/>
      <c r="D457" s="30"/>
      <c r="E457" s="32"/>
      <c r="F457" s="55"/>
      <c r="G457" s="34"/>
      <c r="H457" s="50"/>
      <c r="I457" s="45"/>
    </row>
    <row r="458" spans="1:9" x14ac:dyDescent="0.25">
      <c r="A458" s="40"/>
      <c r="B458" s="22"/>
      <c r="C458" s="70"/>
      <c r="D458" s="30"/>
      <c r="E458" s="32"/>
      <c r="F458" s="55"/>
      <c r="G458" s="34"/>
      <c r="H458" s="50"/>
      <c r="I458" s="45"/>
    </row>
    <row r="459" spans="1:9" x14ac:dyDescent="0.25">
      <c r="A459" s="40"/>
      <c r="B459" s="22"/>
      <c r="C459" s="70"/>
      <c r="D459" s="30"/>
      <c r="E459" s="32"/>
      <c r="F459" s="55"/>
      <c r="G459" s="34"/>
      <c r="H459" s="50"/>
      <c r="I459" s="45"/>
    </row>
    <row r="460" spans="1:9" x14ac:dyDescent="0.25">
      <c r="A460" s="40"/>
      <c r="B460" s="22"/>
      <c r="C460" s="70"/>
      <c r="D460" s="30"/>
      <c r="E460" s="32"/>
      <c r="F460" s="55"/>
      <c r="G460" s="34"/>
      <c r="H460" s="50"/>
      <c r="I460" s="45"/>
    </row>
    <row r="461" spans="1:9" x14ac:dyDescent="0.25">
      <c r="A461" s="40"/>
      <c r="B461" s="22"/>
      <c r="C461" s="70"/>
      <c r="D461" s="30"/>
      <c r="E461" s="32"/>
      <c r="F461" s="55"/>
      <c r="G461" s="34"/>
      <c r="H461" s="50"/>
      <c r="I461" s="45"/>
    </row>
    <row r="462" spans="1:9" x14ac:dyDescent="0.25">
      <c r="A462" s="40"/>
      <c r="B462" s="22"/>
      <c r="C462" s="70"/>
      <c r="D462" s="30"/>
      <c r="E462" s="32"/>
      <c r="F462" s="55"/>
      <c r="G462" s="34"/>
      <c r="H462" s="50"/>
      <c r="I462" s="45"/>
    </row>
    <row r="463" spans="1:9" x14ac:dyDescent="0.25">
      <c r="A463" s="40"/>
      <c r="B463" s="22"/>
      <c r="C463" s="70"/>
      <c r="D463" s="30"/>
      <c r="E463" s="32"/>
      <c r="F463" s="55"/>
      <c r="G463" s="34"/>
      <c r="H463" s="50"/>
      <c r="I463" s="45"/>
    </row>
    <row r="464" spans="1:9" x14ac:dyDescent="0.25">
      <c r="A464" s="40"/>
      <c r="B464" s="22"/>
      <c r="C464" s="70"/>
      <c r="D464" s="30"/>
      <c r="E464" s="32"/>
      <c r="F464" s="55"/>
      <c r="G464" s="34"/>
      <c r="H464" s="50"/>
      <c r="I464" s="45"/>
    </row>
    <row r="465" spans="1:9" x14ac:dyDescent="0.25">
      <c r="A465" s="40"/>
      <c r="B465" s="22"/>
      <c r="C465" s="70"/>
      <c r="D465" s="30"/>
      <c r="E465" s="32"/>
      <c r="F465" s="55"/>
      <c r="G465" s="34"/>
      <c r="H465" s="50"/>
      <c r="I465" s="45"/>
    </row>
    <row r="466" spans="1:9" x14ac:dyDescent="0.25">
      <c r="A466" s="40"/>
      <c r="B466" s="22"/>
      <c r="C466" s="70"/>
      <c r="D466" s="30"/>
      <c r="E466" s="32"/>
      <c r="F466" s="55"/>
      <c r="G466" s="34"/>
      <c r="H466" s="50"/>
      <c r="I466" s="45"/>
    </row>
    <row r="467" spans="1:9" x14ac:dyDescent="0.25">
      <c r="A467" s="40"/>
      <c r="B467" s="22"/>
      <c r="C467" s="70"/>
      <c r="D467" s="30"/>
      <c r="E467" s="32"/>
      <c r="F467" s="55"/>
      <c r="G467" s="34"/>
      <c r="H467" s="50"/>
      <c r="I467" s="45"/>
    </row>
    <row r="468" spans="1:9" x14ac:dyDescent="0.25">
      <c r="A468" s="40"/>
      <c r="B468" s="22"/>
      <c r="C468" s="70"/>
      <c r="D468" s="30"/>
      <c r="E468" s="32"/>
      <c r="F468" s="55"/>
      <c r="G468" s="34"/>
      <c r="H468" s="50"/>
      <c r="I468" s="45"/>
    </row>
    <row r="469" spans="1:9" x14ac:dyDescent="0.25">
      <c r="A469" s="40"/>
      <c r="B469" s="22"/>
      <c r="C469" s="70"/>
      <c r="D469" s="30"/>
      <c r="E469" s="32"/>
      <c r="F469" s="55"/>
      <c r="G469" s="34"/>
      <c r="H469" s="50"/>
      <c r="I469" s="45"/>
    </row>
    <row r="470" spans="1:9" x14ac:dyDescent="0.25">
      <c r="A470" s="40"/>
      <c r="B470" s="22"/>
      <c r="C470" s="70"/>
      <c r="D470" s="30"/>
      <c r="E470" s="32"/>
      <c r="F470" s="55"/>
      <c r="G470" s="34"/>
      <c r="H470" s="50"/>
      <c r="I470" s="45"/>
    </row>
    <row r="471" spans="1:9" x14ac:dyDescent="0.25">
      <c r="A471" s="40"/>
      <c r="B471" s="22"/>
      <c r="C471" s="70"/>
      <c r="D471" s="30"/>
      <c r="E471" s="32"/>
      <c r="F471" s="55"/>
      <c r="G471" s="34"/>
      <c r="H471" s="50"/>
      <c r="I471" s="45"/>
    </row>
    <row r="472" spans="1:9" x14ac:dyDescent="0.25">
      <c r="A472" s="40"/>
      <c r="B472" s="22"/>
      <c r="C472" s="70"/>
      <c r="D472" s="30"/>
      <c r="E472" s="32"/>
      <c r="F472" s="55"/>
      <c r="G472" s="34"/>
      <c r="H472" s="50"/>
      <c r="I472" s="45"/>
    </row>
    <row r="473" spans="1:9" x14ac:dyDescent="0.25">
      <c r="A473" s="40"/>
      <c r="B473" s="22"/>
      <c r="C473" s="70"/>
      <c r="D473" s="30"/>
      <c r="E473" s="32"/>
      <c r="F473" s="55"/>
      <c r="G473" s="34"/>
      <c r="H473" s="50"/>
      <c r="I473" s="45"/>
    </row>
    <row r="474" spans="1:9" x14ac:dyDescent="0.25">
      <c r="A474" s="40"/>
      <c r="B474" s="22"/>
      <c r="C474" s="70"/>
      <c r="D474" s="30"/>
      <c r="E474" s="32"/>
      <c r="F474" s="55"/>
      <c r="G474" s="34"/>
      <c r="H474" s="50"/>
      <c r="I474" s="45"/>
    </row>
    <row r="475" spans="1:9" x14ac:dyDescent="0.25">
      <c r="A475" s="40"/>
      <c r="B475" s="22"/>
      <c r="C475" s="70"/>
      <c r="D475" s="30"/>
      <c r="E475" s="32"/>
      <c r="F475" s="55"/>
      <c r="G475" s="34"/>
      <c r="H475" s="50"/>
      <c r="I475" s="45"/>
    </row>
    <row r="476" spans="1:9" x14ac:dyDescent="0.25">
      <c r="A476" s="40"/>
      <c r="B476" s="22"/>
      <c r="C476" s="70"/>
      <c r="D476" s="30"/>
      <c r="E476" s="32"/>
      <c r="F476" s="55"/>
      <c r="G476" s="34"/>
      <c r="H476" s="50"/>
      <c r="I476" s="45"/>
    </row>
    <row r="477" spans="1:9" x14ac:dyDescent="0.25">
      <c r="A477" s="40"/>
      <c r="B477" s="22"/>
      <c r="C477" s="70"/>
      <c r="D477" s="30"/>
      <c r="E477" s="32"/>
      <c r="F477" s="55"/>
      <c r="G477" s="34"/>
      <c r="H477" s="50"/>
      <c r="I477" s="45"/>
    </row>
    <row r="478" spans="1:9" x14ac:dyDescent="0.25">
      <c r="A478" s="40"/>
      <c r="B478" s="22"/>
      <c r="C478" s="70"/>
      <c r="D478" s="30"/>
      <c r="E478" s="32"/>
      <c r="F478" s="55"/>
      <c r="G478" s="34"/>
      <c r="H478" s="50"/>
      <c r="I478" s="45"/>
    </row>
    <row r="479" spans="1:9" x14ac:dyDescent="0.25">
      <c r="A479" s="40"/>
      <c r="B479" s="22"/>
      <c r="C479" s="70"/>
      <c r="D479" s="30"/>
      <c r="E479" s="32"/>
      <c r="F479" s="55"/>
      <c r="G479" s="34"/>
      <c r="H479" s="50"/>
      <c r="I479" s="45"/>
    </row>
    <row r="480" spans="1:9" x14ac:dyDescent="0.25">
      <c r="A480" s="40"/>
      <c r="B480" s="22"/>
      <c r="C480" s="70"/>
      <c r="D480" s="30"/>
      <c r="E480" s="32"/>
      <c r="F480" s="55"/>
      <c r="G480" s="34"/>
      <c r="H480" s="50"/>
      <c r="I480" s="45"/>
    </row>
    <row r="481" spans="1:9" x14ac:dyDescent="0.25">
      <c r="A481" s="40"/>
      <c r="B481" s="22"/>
      <c r="C481" s="70"/>
      <c r="D481" s="30"/>
      <c r="E481" s="32"/>
      <c r="F481" s="55"/>
      <c r="G481" s="34"/>
      <c r="H481" s="50"/>
      <c r="I481" s="45"/>
    </row>
    <row r="482" spans="1:9" x14ac:dyDescent="0.25">
      <c r="A482" s="40"/>
      <c r="B482" s="22"/>
      <c r="C482" s="70"/>
      <c r="D482" s="30"/>
      <c r="E482" s="32"/>
      <c r="F482" s="55"/>
      <c r="G482" s="34"/>
      <c r="H482" s="50"/>
      <c r="I482" s="45"/>
    </row>
    <row r="483" spans="1:9" x14ac:dyDescent="0.25">
      <c r="A483" s="40"/>
      <c r="B483" s="22"/>
      <c r="C483" s="70"/>
      <c r="D483" s="30"/>
      <c r="E483" s="32"/>
      <c r="F483" s="55"/>
      <c r="G483" s="34"/>
      <c r="H483" s="50"/>
      <c r="I483" s="45"/>
    </row>
    <row r="484" spans="1:9" x14ac:dyDescent="0.25">
      <c r="A484" s="40"/>
      <c r="B484" s="22"/>
      <c r="C484" s="70"/>
      <c r="D484" s="30"/>
      <c r="E484" s="32"/>
      <c r="F484" s="55"/>
      <c r="G484" s="34"/>
      <c r="H484" s="50"/>
      <c r="I484" s="45"/>
    </row>
    <row r="485" spans="1:9" x14ac:dyDescent="0.25">
      <c r="A485" s="40"/>
      <c r="B485" s="22"/>
      <c r="C485" s="70"/>
      <c r="D485" s="30"/>
      <c r="E485" s="32"/>
      <c r="F485" s="55"/>
      <c r="G485" s="34"/>
      <c r="H485" s="50"/>
      <c r="I485" s="45"/>
    </row>
    <row r="486" spans="1:9" x14ac:dyDescent="0.25">
      <c r="A486" s="40"/>
      <c r="B486" s="22"/>
      <c r="C486" s="70"/>
      <c r="D486" s="30"/>
      <c r="E486" s="32"/>
      <c r="F486" s="55"/>
      <c r="G486" s="34"/>
      <c r="H486" s="50"/>
      <c r="I486" s="45"/>
    </row>
    <row r="487" spans="1:9" x14ac:dyDescent="0.25">
      <c r="A487" s="40"/>
      <c r="B487" s="22"/>
      <c r="C487" s="70"/>
      <c r="D487" s="30"/>
      <c r="E487" s="32"/>
      <c r="F487" s="55"/>
      <c r="G487" s="34"/>
      <c r="H487" s="50"/>
      <c r="I487" s="45"/>
    </row>
    <row r="488" spans="1:9" x14ac:dyDescent="0.25">
      <c r="A488" s="40"/>
      <c r="B488" s="22"/>
      <c r="C488" s="70"/>
      <c r="D488" s="30"/>
      <c r="E488" s="32"/>
      <c r="F488" s="55"/>
      <c r="G488" s="34"/>
      <c r="H488" s="50"/>
      <c r="I488" s="45"/>
    </row>
    <row r="489" spans="1:9" x14ac:dyDescent="0.25">
      <c r="A489" s="40"/>
      <c r="B489" s="22"/>
      <c r="C489" s="70"/>
      <c r="D489" s="30"/>
      <c r="E489" s="32"/>
      <c r="F489" s="55"/>
      <c r="G489" s="34"/>
      <c r="H489" s="50"/>
      <c r="I489" s="45"/>
    </row>
    <row r="490" spans="1:9" x14ac:dyDescent="0.25">
      <c r="A490" s="40"/>
      <c r="B490" s="22"/>
      <c r="C490" s="70"/>
      <c r="D490" s="30"/>
      <c r="E490" s="32"/>
      <c r="F490" s="55"/>
      <c r="G490" s="34"/>
      <c r="H490" s="50"/>
      <c r="I490" s="45"/>
    </row>
    <row r="491" spans="1:9" x14ac:dyDescent="0.25">
      <c r="A491" s="40"/>
      <c r="B491" s="22"/>
      <c r="C491" s="70"/>
      <c r="D491" s="30"/>
      <c r="E491" s="32"/>
      <c r="F491" s="55"/>
      <c r="G491" s="34"/>
      <c r="H491" s="50"/>
      <c r="I491" s="45"/>
    </row>
    <row r="492" spans="1:9" x14ac:dyDescent="0.25">
      <c r="A492" s="40"/>
      <c r="B492" s="22"/>
      <c r="C492" s="70"/>
      <c r="D492" s="30"/>
      <c r="E492" s="32"/>
      <c r="F492" s="55"/>
      <c r="G492" s="34"/>
      <c r="H492" s="50"/>
      <c r="I492" s="45"/>
    </row>
    <row r="493" spans="1:9" x14ac:dyDescent="0.25">
      <c r="A493" s="40"/>
      <c r="B493" s="22"/>
      <c r="C493" s="70"/>
      <c r="D493" s="30"/>
      <c r="E493" s="32"/>
      <c r="F493" s="55"/>
      <c r="G493" s="34"/>
      <c r="H493" s="50"/>
      <c r="I493" s="45"/>
    </row>
    <row r="494" spans="1:9" x14ac:dyDescent="0.25">
      <c r="A494" s="40"/>
      <c r="B494" s="22"/>
      <c r="C494" s="70"/>
      <c r="D494" s="30"/>
      <c r="E494" s="32"/>
      <c r="F494" s="55"/>
      <c r="G494" s="34"/>
      <c r="H494" s="50"/>
      <c r="I494" s="45"/>
    </row>
    <row r="495" spans="1:9" x14ac:dyDescent="0.25">
      <c r="A495" s="40"/>
      <c r="B495" s="22"/>
      <c r="C495" s="70"/>
      <c r="D495" s="30"/>
      <c r="E495" s="32"/>
      <c r="F495" s="55"/>
      <c r="G495" s="34"/>
      <c r="H495" s="50"/>
      <c r="I495" s="45"/>
    </row>
    <row r="496" spans="1:9" x14ac:dyDescent="0.25">
      <c r="A496" s="40"/>
      <c r="B496" s="22"/>
      <c r="C496" s="70"/>
      <c r="D496" s="30"/>
      <c r="E496" s="32"/>
      <c r="F496" s="55"/>
      <c r="G496" s="34"/>
      <c r="H496" s="50"/>
      <c r="I496" s="45"/>
    </row>
    <row r="497" spans="1:9" x14ac:dyDescent="0.25">
      <c r="A497" s="40"/>
      <c r="B497" s="22"/>
      <c r="C497" s="70"/>
      <c r="D497" s="30"/>
      <c r="E497" s="32"/>
      <c r="F497" s="55"/>
      <c r="G497" s="34"/>
      <c r="H497" s="50"/>
      <c r="I497" s="45"/>
    </row>
    <row r="498" spans="1:9" x14ac:dyDescent="0.25">
      <c r="A498" s="40"/>
      <c r="B498" s="22"/>
      <c r="C498" s="70"/>
      <c r="D498" s="30"/>
      <c r="E498" s="32"/>
      <c r="F498" s="55"/>
      <c r="G498" s="34"/>
      <c r="H498" s="50"/>
      <c r="I498" s="45"/>
    </row>
    <row r="499" spans="1:9" x14ac:dyDescent="0.25">
      <c r="A499" s="40"/>
      <c r="B499" s="22"/>
      <c r="C499" s="70"/>
      <c r="D499" s="30"/>
      <c r="E499" s="32"/>
      <c r="F499" s="55"/>
      <c r="G499" s="34"/>
      <c r="H499" s="50"/>
      <c r="I499" s="45"/>
    </row>
    <row r="500" spans="1:9" x14ac:dyDescent="0.25">
      <c r="A500" s="40"/>
      <c r="B500" s="22"/>
      <c r="C500" s="70"/>
      <c r="D500" s="30"/>
      <c r="E500" s="32"/>
      <c r="F500" s="55"/>
      <c r="G500" s="34"/>
      <c r="H500" s="50"/>
      <c r="I500" s="45"/>
    </row>
    <row r="501" spans="1:9" x14ac:dyDescent="0.25">
      <c r="A501" s="40"/>
      <c r="B501" s="22"/>
      <c r="C501" s="70"/>
      <c r="D501" s="30"/>
      <c r="E501" s="32"/>
      <c r="F501" s="55"/>
      <c r="G501" s="34"/>
      <c r="H501" s="50"/>
      <c r="I501" s="45"/>
    </row>
    <row r="502" spans="1:9" x14ac:dyDescent="0.25">
      <c r="A502" s="40"/>
      <c r="B502" s="22"/>
      <c r="C502" s="70"/>
      <c r="D502" s="30"/>
      <c r="E502" s="32"/>
      <c r="F502" s="55"/>
      <c r="G502" s="34"/>
      <c r="H502" s="50"/>
      <c r="I502" s="45"/>
    </row>
    <row r="503" spans="1:9" x14ac:dyDescent="0.25">
      <c r="A503" s="40"/>
      <c r="B503" s="22"/>
      <c r="C503" s="70"/>
      <c r="D503" s="30"/>
      <c r="E503" s="32"/>
      <c r="F503" s="55"/>
      <c r="G503" s="34"/>
      <c r="H503" s="50"/>
      <c r="I503" s="45"/>
    </row>
    <row r="504" spans="1:9" x14ac:dyDescent="0.25">
      <c r="A504" s="40"/>
      <c r="B504" s="22"/>
      <c r="C504" s="70"/>
      <c r="D504" s="30"/>
      <c r="E504" s="32"/>
      <c r="F504" s="55"/>
      <c r="G504" s="34"/>
      <c r="H504" s="50"/>
      <c r="I504" s="45"/>
    </row>
    <row r="505" spans="1:9" x14ac:dyDescent="0.25">
      <c r="A505" s="40"/>
      <c r="B505" s="22"/>
      <c r="C505" s="70"/>
      <c r="D505" s="30"/>
      <c r="E505" s="32"/>
      <c r="F505" s="55"/>
      <c r="G505" s="34"/>
      <c r="H505" s="50"/>
      <c r="I505" s="45"/>
    </row>
    <row r="506" spans="1:9" x14ac:dyDescent="0.25">
      <c r="A506" s="40"/>
      <c r="B506" s="22"/>
      <c r="C506" s="70"/>
      <c r="D506" s="30"/>
      <c r="E506" s="32"/>
      <c r="F506" s="55"/>
      <c r="G506" s="34"/>
      <c r="H506" s="50"/>
      <c r="I506" s="45"/>
    </row>
    <row r="507" spans="1:9" x14ac:dyDescent="0.25">
      <c r="A507" s="40"/>
      <c r="B507" s="22"/>
      <c r="C507" s="70"/>
      <c r="D507" s="30"/>
      <c r="E507" s="32"/>
      <c r="F507" s="55"/>
      <c r="G507" s="34"/>
      <c r="H507" s="50"/>
      <c r="I507" s="45"/>
    </row>
    <row r="508" spans="1:9" x14ac:dyDescent="0.25">
      <c r="A508" s="40"/>
      <c r="B508" s="22"/>
      <c r="C508" s="70"/>
      <c r="D508" s="30"/>
      <c r="E508" s="32"/>
      <c r="F508" s="55"/>
      <c r="G508" s="34"/>
      <c r="H508" s="50"/>
      <c r="I508" s="45"/>
    </row>
    <row r="509" spans="1:9" x14ac:dyDescent="0.25">
      <c r="A509" s="40"/>
      <c r="B509" s="22"/>
      <c r="C509" s="70"/>
      <c r="D509" s="30"/>
      <c r="E509" s="32"/>
      <c r="F509" s="55"/>
      <c r="G509" s="34"/>
      <c r="H509" s="50"/>
      <c r="I509" s="45"/>
    </row>
    <row r="510" spans="1:9" x14ac:dyDescent="0.25">
      <c r="A510" s="40"/>
      <c r="B510" s="22"/>
      <c r="C510" s="70"/>
      <c r="D510" s="30"/>
      <c r="E510" s="32"/>
      <c r="F510" s="55"/>
      <c r="G510" s="34"/>
      <c r="H510" s="50"/>
      <c r="I510" s="45"/>
    </row>
    <row r="511" spans="1:9" x14ac:dyDescent="0.25">
      <c r="A511" s="40"/>
      <c r="B511" s="22"/>
      <c r="C511" s="70"/>
      <c r="D511" s="30"/>
      <c r="E511" s="32"/>
      <c r="F511" s="55"/>
      <c r="G511" s="34"/>
      <c r="H511" s="50"/>
      <c r="I511" s="45"/>
    </row>
    <row r="512" spans="1:9" x14ac:dyDescent="0.25">
      <c r="A512" s="40"/>
      <c r="B512" s="22"/>
      <c r="C512" s="70"/>
      <c r="D512" s="30"/>
      <c r="E512" s="32"/>
      <c r="F512" s="55"/>
      <c r="G512" s="34"/>
      <c r="H512" s="50"/>
      <c r="I512" s="45"/>
    </row>
    <row r="513" spans="1:9" x14ac:dyDescent="0.25">
      <c r="A513" s="40"/>
      <c r="B513" s="22"/>
      <c r="C513" s="70"/>
      <c r="D513" s="30"/>
      <c r="E513" s="32"/>
      <c r="F513" s="55"/>
      <c r="G513" s="34"/>
      <c r="H513" s="50"/>
      <c r="I513" s="45"/>
    </row>
    <row r="514" spans="1:9" x14ac:dyDescent="0.25">
      <c r="A514" s="40"/>
      <c r="B514" s="22"/>
      <c r="C514" s="70"/>
      <c r="D514" s="30"/>
      <c r="E514" s="32"/>
      <c r="F514" s="55"/>
      <c r="G514" s="34"/>
      <c r="H514" s="50"/>
      <c r="I514" s="45"/>
    </row>
    <row r="515" spans="1:9" x14ac:dyDescent="0.25">
      <c r="A515" s="40"/>
      <c r="B515" s="22"/>
      <c r="C515" s="70"/>
      <c r="D515" s="30"/>
      <c r="E515" s="32"/>
      <c r="F515" s="55"/>
      <c r="G515" s="34"/>
      <c r="H515" s="50"/>
      <c r="I515" s="45"/>
    </row>
    <row r="516" spans="1:9" x14ac:dyDescent="0.25">
      <c r="A516" s="40"/>
      <c r="B516" s="22"/>
      <c r="C516" s="70"/>
      <c r="D516" s="30"/>
      <c r="E516" s="32"/>
      <c r="F516" s="55"/>
      <c r="G516" s="34"/>
      <c r="H516" s="50"/>
      <c r="I516" s="45"/>
    </row>
    <row r="517" spans="1:9" x14ac:dyDescent="0.25">
      <c r="A517" s="40"/>
      <c r="B517" s="22"/>
      <c r="C517" s="70"/>
      <c r="D517" s="30"/>
      <c r="E517" s="32"/>
      <c r="F517" s="55"/>
      <c r="G517" s="34"/>
      <c r="H517" s="50"/>
      <c r="I517" s="45"/>
    </row>
    <row r="518" spans="1:9" x14ac:dyDescent="0.25">
      <c r="A518" s="40"/>
      <c r="B518" s="22"/>
      <c r="C518" s="70"/>
      <c r="D518" s="30"/>
      <c r="E518" s="32"/>
      <c r="F518" s="55"/>
      <c r="G518" s="34"/>
      <c r="H518" s="50"/>
      <c r="I518" s="45"/>
    </row>
    <row r="519" spans="1:9" x14ac:dyDescent="0.25">
      <c r="A519" s="40"/>
      <c r="B519" s="22"/>
      <c r="C519" s="70"/>
      <c r="D519" s="30"/>
      <c r="E519" s="32"/>
      <c r="F519" s="55"/>
      <c r="G519" s="34"/>
      <c r="H519" s="50"/>
      <c r="I519" s="45"/>
    </row>
    <row r="520" spans="1:9" x14ac:dyDescent="0.25">
      <c r="A520" s="40"/>
      <c r="B520" s="22"/>
      <c r="C520" s="70"/>
      <c r="D520" s="30"/>
      <c r="E520" s="32"/>
      <c r="F520" s="55"/>
      <c r="G520" s="34"/>
      <c r="H520" s="50"/>
      <c r="I520" s="45"/>
    </row>
    <row r="521" spans="1:9" x14ac:dyDescent="0.25">
      <c r="A521" s="40"/>
      <c r="B521" s="22"/>
      <c r="C521" s="70"/>
      <c r="D521" s="30"/>
      <c r="E521" s="32"/>
      <c r="F521" s="55"/>
      <c r="G521" s="34"/>
      <c r="H521" s="50"/>
      <c r="I521" s="45"/>
    </row>
    <row r="522" spans="1:9" x14ac:dyDescent="0.25">
      <c r="A522" s="40"/>
      <c r="B522" s="22"/>
      <c r="C522" s="70"/>
      <c r="D522" s="30"/>
      <c r="E522" s="32"/>
      <c r="F522" s="55"/>
      <c r="G522" s="34"/>
      <c r="H522" s="50"/>
      <c r="I522" s="45"/>
    </row>
    <row r="523" spans="1:9" x14ac:dyDescent="0.25">
      <c r="A523" s="40"/>
      <c r="B523" s="22"/>
      <c r="C523" s="70"/>
      <c r="D523" s="30"/>
      <c r="E523" s="32"/>
      <c r="F523" s="55"/>
      <c r="G523" s="34"/>
      <c r="H523" s="50"/>
      <c r="I523" s="45"/>
    </row>
    <row r="524" spans="1:9" x14ac:dyDescent="0.25">
      <c r="A524" s="40"/>
      <c r="B524" s="22"/>
      <c r="C524" s="70"/>
      <c r="D524" s="30"/>
      <c r="E524" s="32"/>
      <c r="F524" s="55"/>
      <c r="G524" s="34"/>
      <c r="H524" s="50"/>
      <c r="I524" s="45"/>
    </row>
    <row r="525" spans="1:9" x14ac:dyDescent="0.25">
      <c r="A525" s="40"/>
      <c r="B525" s="22"/>
      <c r="C525" s="70"/>
      <c r="D525" s="30"/>
      <c r="E525" s="32"/>
      <c r="F525" s="55"/>
      <c r="G525" s="34"/>
      <c r="H525" s="50"/>
      <c r="I525" s="45"/>
    </row>
    <row r="526" spans="1:9" x14ac:dyDescent="0.25">
      <c r="A526" s="40"/>
      <c r="B526" s="22"/>
      <c r="C526" s="70"/>
      <c r="D526" s="30"/>
      <c r="E526" s="32"/>
      <c r="F526" s="55"/>
      <c r="G526" s="34"/>
      <c r="H526" s="50"/>
      <c r="I526" s="45"/>
    </row>
    <row r="527" spans="1:9" x14ac:dyDescent="0.25">
      <c r="A527" s="40"/>
      <c r="B527" s="22"/>
      <c r="C527" s="70"/>
      <c r="D527" s="30"/>
      <c r="E527" s="32"/>
      <c r="F527" s="55"/>
      <c r="G527" s="34"/>
      <c r="H527" s="50"/>
      <c r="I527" s="45"/>
    </row>
    <row r="528" spans="1:9" x14ac:dyDescent="0.25">
      <c r="A528" s="40"/>
      <c r="B528" s="22"/>
      <c r="C528" s="70"/>
      <c r="D528" s="30"/>
      <c r="E528" s="32"/>
      <c r="F528" s="55"/>
      <c r="G528" s="34"/>
      <c r="H528" s="50"/>
      <c r="I528" s="45"/>
    </row>
    <row r="529" spans="1:9" x14ac:dyDescent="0.25">
      <c r="A529" s="40"/>
      <c r="B529" s="22"/>
      <c r="C529" s="70"/>
      <c r="D529" s="30"/>
      <c r="E529" s="32"/>
      <c r="F529" s="55"/>
      <c r="G529" s="34"/>
      <c r="H529" s="50"/>
      <c r="I529" s="45"/>
    </row>
    <row r="530" spans="1:9" x14ac:dyDescent="0.25">
      <c r="A530" s="40"/>
      <c r="B530" s="22"/>
      <c r="C530" s="70"/>
      <c r="D530" s="30"/>
      <c r="E530" s="32"/>
      <c r="F530" s="55"/>
      <c r="G530" s="34"/>
      <c r="H530" s="50"/>
      <c r="I530" s="45"/>
    </row>
    <row r="531" spans="1:9" x14ac:dyDescent="0.25">
      <c r="A531" s="40"/>
      <c r="B531" s="22"/>
      <c r="C531" s="70"/>
      <c r="D531" s="30"/>
      <c r="E531" s="32"/>
      <c r="F531" s="55"/>
      <c r="G531" s="34"/>
      <c r="H531" s="50"/>
      <c r="I531" s="45"/>
    </row>
    <row r="532" spans="1:9" x14ac:dyDescent="0.25">
      <c r="A532" s="40"/>
      <c r="B532" s="22"/>
      <c r="C532" s="70"/>
      <c r="D532" s="30"/>
      <c r="E532" s="32"/>
      <c r="F532" s="55"/>
      <c r="G532" s="34"/>
      <c r="H532" s="50"/>
      <c r="I532" s="45"/>
    </row>
    <row r="533" spans="1:9" x14ac:dyDescent="0.25">
      <c r="A533" s="40"/>
      <c r="B533" s="22"/>
      <c r="C533" s="70"/>
      <c r="D533" s="30"/>
      <c r="E533" s="32"/>
      <c r="F533" s="55"/>
      <c r="G533" s="34"/>
      <c r="H533" s="50"/>
      <c r="I533" s="45"/>
    </row>
    <row r="534" spans="1:9" x14ac:dyDescent="0.25">
      <c r="A534" s="40"/>
      <c r="B534" s="22"/>
      <c r="C534" s="70"/>
      <c r="D534" s="30"/>
      <c r="E534" s="32"/>
      <c r="F534" s="55"/>
      <c r="G534" s="34"/>
      <c r="H534" s="50"/>
      <c r="I534" s="45"/>
    </row>
    <row r="535" spans="1:9" x14ac:dyDescent="0.25">
      <c r="A535" s="40"/>
      <c r="B535" s="22"/>
      <c r="C535" s="70"/>
      <c r="D535" s="30"/>
      <c r="E535" s="32"/>
      <c r="F535" s="55"/>
      <c r="G535" s="34"/>
      <c r="H535" s="50"/>
      <c r="I535" s="45"/>
    </row>
    <row r="536" spans="1:9" x14ac:dyDescent="0.25">
      <c r="A536" s="40"/>
      <c r="B536" s="22"/>
      <c r="C536" s="70"/>
      <c r="D536" s="30"/>
      <c r="E536" s="32"/>
      <c r="F536" s="55"/>
      <c r="G536" s="34"/>
      <c r="H536" s="50"/>
      <c r="I536" s="45"/>
    </row>
    <row r="537" spans="1:9" x14ac:dyDescent="0.25">
      <c r="A537" s="40"/>
      <c r="B537" s="22"/>
      <c r="C537" s="70"/>
      <c r="D537" s="30"/>
      <c r="E537" s="32"/>
      <c r="F537" s="55"/>
      <c r="G537" s="34"/>
      <c r="H537" s="50"/>
      <c r="I537" s="45"/>
    </row>
    <row r="538" spans="1:9" x14ac:dyDescent="0.25">
      <c r="A538" s="40"/>
      <c r="B538" s="22"/>
      <c r="C538" s="70"/>
      <c r="D538" s="30"/>
      <c r="E538" s="32"/>
      <c r="F538" s="55"/>
      <c r="G538" s="34"/>
      <c r="H538" s="50"/>
      <c r="I538" s="45"/>
    </row>
    <row r="539" spans="1:9" x14ac:dyDescent="0.25">
      <c r="A539" s="40"/>
      <c r="B539" s="22"/>
      <c r="C539" s="70"/>
      <c r="D539" s="30"/>
      <c r="E539" s="32"/>
      <c r="F539" s="55"/>
      <c r="G539" s="34"/>
      <c r="H539" s="50"/>
      <c r="I539" s="45"/>
    </row>
    <row r="540" spans="1:9" x14ac:dyDescent="0.25">
      <c r="A540" s="40"/>
      <c r="B540" s="22"/>
      <c r="C540" s="70"/>
      <c r="D540" s="30"/>
      <c r="E540" s="32"/>
      <c r="F540" s="55"/>
      <c r="G540" s="34"/>
      <c r="H540" s="50"/>
      <c r="I540" s="45"/>
    </row>
    <row r="541" spans="1:9" x14ac:dyDescent="0.25">
      <c r="A541" s="40"/>
      <c r="B541" s="22"/>
      <c r="C541" s="70"/>
      <c r="D541" s="30"/>
      <c r="E541" s="32"/>
      <c r="F541" s="55"/>
      <c r="G541" s="34"/>
      <c r="H541" s="50"/>
      <c r="I541" s="45"/>
    </row>
    <row r="542" spans="1:9" x14ac:dyDescent="0.25">
      <c r="A542" s="40"/>
      <c r="B542" s="22"/>
      <c r="C542" s="70"/>
      <c r="D542" s="30"/>
      <c r="E542" s="32"/>
      <c r="F542" s="55"/>
      <c r="G542" s="34"/>
      <c r="H542" s="50"/>
      <c r="I542" s="45"/>
    </row>
    <row r="543" spans="1:9" x14ac:dyDescent="0.25">
      <c r="A543" s="40"/>
      <c r="B543" s="22"/>
      <c r="C543" s="70"/>
      <c r="D543" s="30"/>
      <c r="E543" s="32"/>
      <c r="F543" s="55"/>
      <c r="G543" s="34"/>
      <c r="H543" s="50"/>
      <c r="I543" s="45"/>
    </row>
    <row r="544" spans="1:9" x14ac:dyDescent="0.25">
      <c r="A544" s="40"/>
      <c r="B544" s="22"/>
      <c r="C544" s="70"/>
      <c r="D544" s="30"/>
      <c r="E544" s="32"/>
      <c r="F544" s="55"/>
      <c r="G544" s="34"/>
      <c r="H544" s="50"/>
      <c r="I544" s="45"/>
    </row>
    <row r="545" spans="1:9" x14ac:dyDescent="0.25">
      <c r="A545" s="40"/>
      <c r="B545" s="22"/>
      <c r="C545" s="70"/>
      <c r="D545" s="30"/>
      <c r="E545" s="32"/>
      <c r="F545" s="55"/>
      <c r="G545" s="34"/>
      <c r="H545" s="50"/>
      <c r="I545" s="45"/>
    </row>
    <row r="546" spans="1:9" x14ac:dyDescent="0.25">
      <c r="A546" s="40"/>
      <c r="B546" s="22"/>
      <c r="C546" s="70"/>
      <c r="D546" s="30"/>
      <c r="E546" s="32"/>
      <c r="F546" s="55"/>
      <c r="G546" s="34"/>
      <c r="H546" s="50"/>
      <c r="I546" s="45"/>
    </row>
    <row r="547" spans="1:9" x14ac:dyDescent="0.25">
      <c r="A547" s="40"/>
      <c r="B547" s="22"/>
      <c r="C547" s="70"/>
      <c r="D547" s="30"/>
      <c r="E547" s="32"/>
      <c r="F547" s="55"/>
      <c r="G547" s="34"/>
      <c r="H547" s="50"/>
      <c r="I547" s="45"/>
    </row>
    <row r="548" spans="1:9" x14ac:dyDescent="0.25">
      <c r="A548" s="40"/>
      <c r="B548" s="22"/>
      <c r="C548" s="70"/>
      <c r="D548" s="30"/>
      <c r="E548" s="32"/>
      <c r="F548" s="55"/>
      <c r="G548" s="34"/>
      <c r="H548" s="50"/>
      <c r="I548" s="45"/>
    </row>
    <row r="549" spans="1:9" x14ac:dyDescent="0.25">
      <c r="A549" s="40"/>
      <c r="B549" s="22"/>
      <c r="C549" s="70"/>
      <c r="D549" s="30"/>
      <c r="E549" s="32"/>
      <c r="F549" s="55"/>
      <c r="G549" s="34"/>
      <c r="H549" s="50"/>
      <c r="I549" s="45"/>
    </row>
    <row r="550" spans="1:9" x14ac:dyDescent="0.25">
      <c r="A550" s="40"/>
      <c r="B550" s="22"/>
      <c r="C550" s="70"/>
      <c r="D550" s="30"/>
      <c r="E550" s="32"/>
      <c r="F550" s="55"/>
      <c r="G550" s="34"/>
      <c r="H550" s="50"/>
      <c r="I550" s="45"/>
    </row>
    <row r="551" spans="1:9" x14ac:dyDescent="0.25">
      <c r="A551" s="40"/>
      <c r="B551" s="22"/>
      <c r="C551" s="70"/>
      <c r="D551" s="30"/>
      <c r="E551" s="32"/>
      <c r="F551" s="55"/>
      <c r="G551" s="34"/>
      <c r="H551" s="50"/>
      <c r="I551" s="45"/>
    </row>
    <row r="552" spans="1:9" x14ac:dyDescent="0.25">
      <c r="A552" s="40"/>
      <c r="B552" s="22"/>
      <c r="C552" s="70"/>
      <c r="D552" s="30"/>
      <c r="E552" s="32"/>
      <c r="F552" s="55"/>
      <c r="G552" s="34"/>
      <c r="H552" s="50"/>
      <c r="I552" s="45"/>
    </row>
    <row r="553" spans="1:9" x14ac:dyDescent="0.25">
      <c r="A553" s="40"/>
      <c r="B553" s="22"/>
      <c r="C553" s="70"/>
      <c r="D553" s="30"/>
      <c r="E553" s="32"/>
      <c r="F553" s="55"/>
      <c r="G553" s="34"/>
      <c r="H553" s="50"/>
      <c r="I553" s="45"/>
    </row>
    <row r="554" spans="1:9" x14ac:dyDescent="0.25">
      <c r="A554" s="40"/>
      <c r="B554" s="22"/>
      <c r="C554" s="70"/>
      <c r="D554" s="30"/>
      <c r="E554" s="32"/>
      <c r="F554" s="55"/>
      <c r="G554" s="34"/>
      <c r="H554" s="50"/>
      <c r="I554" s="45"/>
    </row>
    <row r="555" spans="1:9" x14ac:dyDescent="0.25">
      <c r="A555" s="40"/>
      <c r="B555" s="22"/>
      <c r="C555" s="70"/>
      <c r="D555" s="30"/>
      <c r="E555" s="32"/>
      <c r="F555" s="55"/>
      <c r="G555" s="34"/>
      <c r="H555" s="50"/>
      <c r="I555" s="45"/>
    </row>
    <row r="556" spans="1:9" x14ac:dyDescent="0.25">
      <c r="A556" s="40"/>
      <c r="B556" s="22"/>
      <c r="C556" s="70"/>
      <c r="D556" s="30"/>
      <c r="E556" s="32"/>
      <c r="F556" s="55"/>
      <c r="G556" s="34"/>
      <c r="H556" s="50"/>
      <c r="I556" s="45"/>
    </row>
    <row r="557" spans="1:9" x14ac:dyDescent="0.25">
      <c r="A557" s="40"/>
      <c r="B557" s="22"/>
      <c r="C557" s="70"/>
      <c r="D557" s="30"/>
      <c r="E557" s="32"/>
      <c r="F557" s="55"/>
      <c r="G557" s="34"/>
      <c r="H557" s="50"/>
      <c r="I557" s="45"/>
    </row>
    <row r="558" spans="1:9" x14ac:dyDescent="0.25">
      <c r="A558" s="40"/>
      <c r="B558" s="22"/>
      <c r="C558" s="70"/>
      <c r="D558" s="30"/>
      <c r="E558" s="32"/>
      <c r="F558" s="55"/>
      <c r="G558" s="34"/>
      <c r="H558" s="50"/>
      <c r="I558" s="45"/>
    </row>
    <row r="559" spans="1:9" x14ac:dyDescent="0.25">
      <c r="A559" s="40"/>
      <c r="B559" s="22"/>
      <c r="C559" s="70"/>
      <c r="D559" s="30"/>
      <c r="E559" s="32"/>
      <c r="F559" s="55"/>
      <c r="G559" s="34"/>
      <c r="H559" s="50"/>
      <c r="I559" s="45"/>
    </row>
    <row r="560" spans="1:9" x14ac:dyDescent="0.25">
      <c r="A560" s="40"/>
      <c r="B560" s="22"/>
      <c r="C560" s="70"/>
      <c r="D560" s="30"/>
      <c r="E560" s="32"/>
      <c r="F560" s="55"/>
      <c r="G560" s="34"/>
      <c r="H560" s="50"/>
      <c r="I560" s="45"/>
    </row>
    <row r="561" spans="1:9" x14ac:dyDescent="0.25">
      <c r="A561" s="40"/>
      <c r="B561" s="22"/>
      <c r="C561" s="70"/>
      <c r="D561" s="30"/>
      <c r="E561" s="32"/>
      <c r="F561" s="55"/>
      <c r="G561" s="34"/>
      <c r="H561" s="50"/>
      <c r="I561" s="45"/>
    </row>
    <row r="562" spans="1:9" x14ac:dyDescent="0.25">
      <c r="A562" s="40"/>
      <c r="B562" s="22"/>
      <c r="C562" s="70"/>
      <c r="D562" s="30"/>
      <c r="E562" s="32"/>
      <c r="F562" s="55"/>
      <c r="G562" s="34"/>
      <c r="H562" s="50"/>
      <c r="I562" s="45"/>
    </row>
    <row r="563" spans="1:9" x14ac:dyDescent="0.25">
      <c r="A563" s="40"/>
      <c r="B563" s="22"/>
      <c r="C563" s="70"/>
      <c r="D563" s="30"/>
      <c r="E563" s="32"/>
      <c r="F563" s="55"/>
      <c r="G563" s="34"/>
      <c r="H563" s="50"/>
      <c r="I563" s="45"/>
    </row>
    <row r="564" spans="1:9" x14ac:dyDescent="0.25">
      <c r="A564" s="40"/>
      <c r="B564" s="22"/>
      <c r="C564" s="70"/>
      <c r="D564" s="30"/>
      <c r="E564" s="32"/>
      <c r="F564" s="55"/>
      <c r="G564" s="34"/>
      <c r="H564" s="50"/>
      <c r="I564" s="45"/>
    </row>
    <row r="565" spans="1:9" x14ac:dyDescent="0.25">
      <c r="A565" s="40"/>
      <c r="B565" s="22"/>
      <c r="C565" s="70"/>
      <c r="D565" s="30"/>
      <c r="E565" s="32"/>
      <c r="F565" s="55"/>
      <c r="G565" s="34"/>
      <c r="H565" s="50"/>
      <c r="I565" s="45"/>
    </row>
    <row r="566" spans="1:9" x14ac:dyDescent="0.25">
      <c r="A566" s="40"/>
      <c r="B566" s="22"/>
      <c r="C566" s="70"/>
      <c r="D566" s="30"/>
      <c r="E566" s="32"/>
      <c r="F566" s="55"/>
      <c r="G566" s="34"/>
      <c r="H566" s="50"/>
      <c r="I566" s="45"/>
    </row>
    <row r="567" spans="1:9" x14ac:dyDescent="0.25">
      <c r="A567" s="40"/>
      <c r="B567" s="22"/>
      <c r="C567" s="70"/>
      <c r="D567" s="30"/>
      <c r="E567" s="32"/>
      <c r="F567" s="55"/>
      <c r="G567" s="34"/>
      <c r="H567" s="50"/>
      <c r="I567" s="45"/>
    </row>
    <row r="568" spans="1:9" x14ac:dyDescent="0.25">
      <c r="A568" s="40"/>
      <c r="B568" s="22"/>
      <c r="C568" s="70"/>
      <c r="D568" s="30"/>
      <c r="E568" s="32"/>
      <c r="F568" s="55"/>
      <c r="G568" s="34"/>
      <c r="H568" s="50"/>
      <c r="I568" s="45"/>
    </row>
    <row r="569" spans="1:9" x14ac:dyDescent="0.25">
      <c r="A569" s="40"/>
      <c r="B569" s="22"/>
      <c r="C569" s="70"/>
      <c r="D569" s="30"/>
      <c r="E569" s="32"/>
      <c r="F569" s="55"/>
      <c r="G569" s="34"/>
      <c r="H569" s="50"/>
      <c r="I569" s="45"/>
    </row>
    <row r="570" spans="1:9" x14ac:dyDescent="0.25">
      <c r="A570" s="40"/>
      <c r="B570" s="22"/>
      <c r="C570" s="70"/>
      <c r="D570" s="30"/>
      <c r="E570" s="32"/>
      <c r="F570" s="55"/>
      <c r="G570" s="34"/>
      <c r="H570" s="50"/>
      <c r="I570" s="45"/>
    </row>
    <row r="571" spans="1:9" x14ac:dyDescent="0.25">
      <c r="A571" s="40"/>
      <c r="B571" s="22"/>
      <c r="C571" s="70"/>
      <c r="D571" s="30"/>
      <c r="E571" s="32"/>
      <c r="F571" s="55"/>
      <c r="G571" s="34"/>
      <c r="H571" s="50"/>
      <c r="I571" s="45"/>
    </row>
    <row r="572" spans="1:9" x14ac:dyDescent="0.25">
      <c r="A572" s="40"/>
      <c r="B572" s="22"/>
      <c r="C572" s="70"/>
      <c r="D572" s="30"/>
      <c r="E572" s="32"/>
      <c r="F572" s="55"/>
      <c r="G572" s="34"/>
      <c r="H572" s="50"/>
      <c r="I572" s="45"/>
    </row>
    <row r="573" spans="1:9" x14ac:dyDescent="0.25">
      <c r="A573" s="40"/>
      <c r="B573" s="22"/>
      <c r="C573" s="70"/>
      <c r="D573" s="30"/>
      <c r="E573" s="32"/>
      <c r="F573" s="55"/>
      <c r="G573" s="34"/>
      <c r="H573" s="50"/>
      <c r="I573" s="45"/>
    </row>
    <row r="574" spans="1:9" x14ac:dyDescent="0.25">
      <c r="A574" s="40"/>
      <c r="B574" s="22"/>
      <c r="C574" s="70"/>
      <c r="D574" s="30"/>
      <c r="E574" s="32"/>
      <c r="F574" s="55"/>
      <c r="G574" s="34"/>
      <c r="H574" s="50"/>
      <c r="I574" s="45"/>
    </row>
    <row r="575" spans="1:9" x14ac:dyDescent="0.25">
      <c r="A575" s="40"/>
      <c r="B575" s="22"/>
      <c r="C575" s="70"/>
      <c r="D575" s="30"/>
      <c r="E575" s="32"/>
      <c r="F575" s="55"/>
      <c r="G575" s="34"/>
      <c r="H575" s="50"/>
      <c r="I575" s="45"/>
    </row>
    <row r="576" spans="1:9" x14ac:dyDescent="0.25">
      <c r="A576" s="40"/>
      <c r="B576" s="22"/>
      <c r="C576" s="70"/>
      <c r="D576" s="30"/>
      <c r="E576" s="32"/>
      <c r="F576" s="55"/>
      <c r="G576" s="34"/>
      <c r="H576" s="50"/>
      <c r="I576" s="45"/>
    </row>
    <row r="577" spans="1:9" x14ac:dyDescent="0.25">
      <c r="A577" s="40"/>
      <c r="B577" s="22"/>
      <c r="C577" s="70"/>
      <c r="D577" s="30"/>
      <c r="E577" s="32"/>
      <c r="F577" s="55"/>
      <c r="G577" s="34"/>
      <c r="H577" s="50"/>
      <c r="I577" s="45"/>
    </row>
    <row r="578" spans="1:9" x14ac:dyDescent="0.25">
      <c r="A578" s="40"/>
      <c r="B578" s="22"/>
      <c r="C578" s="70"/>
      <c r="D578" s="30"/>
      <c r="E578" s="32"/>
      <c r="F578" s="55"/>
      <c r="G578" s="34"/>
      <c r="H578" s="50"/>
      <c r="I578" s="45"/>
    </row>
    <row r="579" spans="1:9" x14ac:dyDescent="0.25">
      <c r="A579" s="40"/>
      <c r="B579" s="22"/>
      <c r="C579" s="70"/>
      <c r="D579" s="30"/>
      <c r="E579" s="32"/>
      <c r="F579" s="55"/>
      <c r="G579" s="34"/>
      <c r="H579" s="50"/>
      <c r="I579" s="45"/>
    </row>
    <row r="580" spans="1:9" x14ac:dyDescent="0.25">
      <c r="A580" s="40"/>
      <c r="B580" s="22"/>
      <c r="C580" s="70"/>
      <c r="D580" s="30"/>
      <c r="E580" s="32"/>
      <c r="F580" s="55"/>
      <c r="G580" s="34"/>
      <c r="H580" s="50"/>
      <c r="I580" s="45"/>
    </row>
    <row r="581" spans="1:9" x14ac:dyDescent="0.25">
      <c r="A581" s="40"/>
      <c r="B581" s="22"/>
      <c r="C581" s="70"/>
      <c r="D581" s="30"/>
      <c r="E581" s="32"/>
      <c r="F581" s="55"/>
      <c r="G581" s="34"/>
      <c r="H581" s="50"/>
      <c r="I581" s="45"/>
    </row>
    <row r="582" spans="1:9" x14ac:dyDescent="0.25">
      <c r="A582" s="40"/>
      <c r="B582" s="22"/>
      <c r="C582" s="70"/>
      <c r="D582" s="30"/>
      <c r="E582" s="32"/>
      <c r="F582" s="55"/>
      <c r="G582" s="34"/>
      <c r="H582" s="50"/>
      <c r="I582" s="45"/>
    </row>
    <row r="583" spans="1:9" x14ac:dyDescent="0.25">
      <c r="A583" s="40"/>
      <c r="B583" s="22"/>
      <c r="C583" s="70"/>
      <c r="D583" s="30"/>
      <c r="E583" s="32"/>
      <c r="F583" s="55"/>
      <c r="G583" s="34"/>
      <c r="H583" s="50"/>
      <c r="I583" s="45"/>
    </row>
    <row r="584" spans="1:9" x14ac:dyDescent="0.25">
      <c r="A584" s="40"/>
      <c r="B584" s="22"/>
      <c r="C584" s="70"/>
      <c r="D584" s="30"/>
      <c r="E584" s="32"/>
      <c r="F584" s="55"/>
      <c r="G584" s="34"/>
      <c r="H584" s="50"/>
      <c r="I584" s="45"/>
    </row>
    <row r="585" spans="1:9" x14ac:dyDescent="0.25">
      <c r="A585" s="40"/>
      <c r="B585" s="22"/>
      <c r="C585" s="70"/>
      <c r="D585" s="30"/>
      <c r="E585" s="32"/>
      <c r="F585" s="55"/>
      <c r="G585" s="34"/>
      <c r="H585" s="50"/>
      <c r="I585" s="45"/>
    </row>
    <row r="586" spans="1:9" x14ac:dyDescent="0.25">
      <c r="A586" s="40"/>
      <c r="B586" s="22"/>
      <c r="C586" s="70"/>
      <c r="D586" s="30"/>
      <c r="E586" s="32"/>
      <c r="F586" s="55"/>
      <c r="G586" s="34"/>
      <c r="H586" s="50"/>
      <c r="I586" s="45"/>
    </row>
    <row r="587" spans="1:9" x14ac:dyDescent="0.25">
      <c r="A587" s="40"/>
      <c r="B587" s="22"/>
      <c r="C587" s="70"/>
      <c r="D587" s="30"/>
      <c r="E587" s="32"/>
      <c r="F587" s="55"/>
      <c r="G587" s="34"/>
      <c r="H587" s="50"/>
      <c r="I587" s="45"/>
    </row>
    <row r="588" spans="1:9" x14ac:dyDescent="0.25">
      <c r="A588" s="40"/>
      <c r="B588" s="22"/>
      <c r="C588" s="70"/>
      <c r="D588" s="30"/>
      <c r="E588" s="32"/>
      <c r="F588" s="55"/>
      <c r="G588" s="34"/>
      <c r="H588" s="50"/>
      <c r="I588" s="45"/>
    </row>
    <row r="589" spans="1:9" x14ac:dyDescent="0.25">
      <c r="A589" s="40"/>
      <c r="B589" s="22"/>
      <c r="C589" s="70"/>
      <c r="D589" s="30"/>
      <c r="E589" s="32"/>
      <c r="F589" s="55"/>
      <c r="G589" s="34"/>
      <c r="H589" s="50"/>
      <c r="I589" s="45"/>
    </row>
    <row r="590" spans="1:9" x14ac:dyDescent="0.25">
      <c r="A590" s="40"/>
      <c r="B590" s="22"/>
      <c r="C590" s="70"/>
      <c r="D590" s="30"/>
      <c r="E590" s="32"/>
      <c r="F590" s="55"/>
      <c r="G590" s="34"/>
      <c r="H590" s="50"/>
      <c r="I590" s="45"/>
    </row>
    <row r="591" spans="1:9" x14ac:dyDescent="0.25">
      <c r="A591" s="40"/>
      <c r="B591" s="22"/>
      <c r="C591" s="70"/>
      <c r="D591" s="30"/>
      <c r="E591" s="32"/>
      <c r="F591" s="55"/>
      <c r="G591" s="34"/>
      <c r="H591" s="50"/>
      <c r="I591" s="45"/>
    </row>
    <row r="592" spans="1:9" x14ac:dyDescent="0.25">
      <c r="A592" s="40"/>
      <c r="B592" s="22"/>
      <c r="C592" s="70"/>
      <c r="D592" s="30"/>
      <c r="E592" s="32"/>
      <c r="F592" s="55"/>
      <c r="G592" s="34"/>
      <c r="H592" s="50"/>
      <c r="I592" s="45"/>
    </row>
    <row r="593" spans="1:9" x14ac:dyDescent="0.25">
      <c r="A593" s="40"/>
      <c r="B593" s="22"/>
      <c r="C593" s="70"/>
      <c r="D593" s="30"/>
      <c r="E593" s="32"/>
      <c r="F593" s="55"/>
      <c r="G593" s="34"/>
      <c r="H593" s="50"/>
      <c r="I593" s="45"/>
    </row>
    <row r="594" spans="1:9" x14ac:dyDescent="0.25">
      <c r="A594" s="40"/>
      <c r="B594" s="22"/>
      <c r="C594" s="70"/>
      <c r="D594" s="30"/>
      <c r="E594" s="32"/>
      <c r="F594" s="55"/>
      <c r="G594" s="34"/>
      <c r="H594" s="50"/>
      <c r="I594" s="45"/>
    </row>
    <row r="595" spans="1:9" x14ac:dyDescent="0.25">
      <c r="A595" s="40"/>
      <c r="B595" s="22"/>
      <c r="C595" s="70"/>
      <c r="D595" s="30"/>
      <c r="E595" s="32"/>
      <c r="F595" s="55"/>
      <c r="G595" s="34"/>
      <c r="H595" s="50"/>
      <c r="I595" s="45"/>
    </row>
    <row r="596" spans="1:9" x14ac:dyDescent="0.25">
      <c r="A596" s="40"/>
      <c r="B596" s="22"/>
      <c r="C596" s="70"/>
      <c r="D596" s="30"/>
      <c r="E596" s="32"/>
      <c r="F596" s="55"/>
      <c r="G596" s="34"/>
      <c r="H596" s="50"/>
      <c r="I596" s="45"/>
    </row>
    <row r="597" spans="1:9" x14ac:dyDescent="0.25">
      <c r="A597" s="40"/>
      <c r="B597" s="22"/>
      <c r="C597" s="70"/>
      <c r="D597" s="30"/>
      <c r="E597" s="32"/>
      <c r="F597" s="55"/>
      <c r="G597" s="34"/>
      <c r="H597" s="50"/>
      <c r="I597" s="45"/>
    </row>
    <row r="598" spans="1:9" x14ac:dyDescent="0.25">
      <c r="A598" s="40"/>
      <c r="B598" s="22"/>
      <c r="C598" s="70"/>
      <c r="D598" s="30"/>
      <c r="E598" s="32"/>
      <c r="F598" s="55"/>
      <c r="G598" s="34"/>
      <c r="H598" s="50"/>
      <c r="I598" s="45"/>
    </row>
    <row r="599" spans="1:9" x14ac:dyDescent="0.25">
      <c r="A599" s="40"/>
      <c r="B599" s="22"/>
      <c r="C599" s="70"/>
      <c r="D599" s="30"/>
      <c r="E599" s="32"/>
      <c r="F599" s="55"/>
      <c r="G599" s="34"/>
      <c r="H599" s="50"/>
      <c r="I599" s="45"/>
    </row>
    <row r="600" spans="1:9" x14ac:dyDescent="0.25">
      <c r="A600" s="40"/>
      <c r="B600" s="22"/>
      <c r="C600" s="70"/>
      <c r="D600" s="30"/>
      <c r="E600" s="32"/>
      <c r="F600" s="55"/>
      <c r="G600" s="34"/>
      <c r="H600" s="50"/>
      <c r="I600" s="45"/>
    </row>
    <row r="601" spans="1:9" x14ac:dyDescent="0.25">
      <c r="A601" s="40"/>
      <c r="B601" s="22"/>
      <c r="C601" s="70"/>
      <c r="D601" s="30"/>
      <c r="E601" s="32"/>
      <c r="F601" s="55"/>
      <c r="G601" s="34"/>
      <c r="H601" s="50"/>
      <c r="I601" s="45"/>
    </row>
    <row r="602" spans="1:9" x14ac:dyDescent="0.25">
      <c r="A602" s="40"/>
      <c r="B602" s="22"/>
      <c r="C602" s="70"/>
      <c r="D602" s="30"/>
      <c r="E602" s="32"/>
      <c r="F602" s="55"/>
      <c r="G602" s="34"/>
      <c r="H602" s="50"/>
      <c r="I602" s="45"/>
    </row>
    <row r="603" spans="1:9" x14ac:dyDescent="0.25">
      <c r="A603" s="40"/>
      <c r="B603" s="22"/>
      <c r="C603" s="70"/>
      <c r="D603" s="30"/>
      <c r="E603" s="32"/>
      <c r="F603" s="55"/>
      <c r="G603" s="34"/>
      <c r="H603" s="50"/>
      <c r="I603" s="45"/>
    </row>
    <row r="604" spans="1:9" x14ac:dyDescent="0.25">
      <c r="A604" s="40"/>
      <c r="B604" s="22"/>
      <c r="C604" s="70"/>
      <c r="D604" s="30"/>
      <c r="E604" s="32"/>
      <c r="F604" s="55"/>
      <c r="G604" s="34"/>
      <c r="H604" s="50"/>
      <c r="I604" s="45"/>
    </row>
    <row r="605" spans="1:9" x14ac:dyDescent="0.25">
      <c r="A605" s="40"/>
      <c r="B605" s="22"/>
      <c r="C605" s="70"/>
      <c r="D605" s="30"/>
      <c r="E605" s="32"/>
      <c r="F605" s="55"/>
      <c r="G605" s="34"/>
      <c r="H605" s="50"/>
      <c r="I605" s="45"/>
    </row>
    <row r="606" spans="1:9" x14ac:dyDescent="0.25">
      <c r="A606" s="40"/>
      <c r="B606" s="22"/>
      <c r="C606" s="70"/>
      <c r="D606" s="30"/>
      <c r="E606" s="32"/>
      <c r="F606" s="55"/>
      <c r="G606" s="34"/>
      <c r="H606" s="50"/>
      <c r="I606" s="45"/>
    </row>
    <row r="607" spans="1:9" x14ac:dyDescent="0.25">
      <c r="A607" s="40"/>
      <c r="B607" s="22"/>
      <c r="C607" s="70"/>
      <c r="D607" s="30"/>
      <c r="E607" s="32"/>
      <c r="F607" s="55"/>
      <c r="G607" s="34"/>
      <c r="H607" s="50"/>
      <c r="I607" s="45"/>
    </row>
    <row r="608" spans="1:9" x14ac:dyDescent="0.25">
      <c r="A608" s="40"/>
      <c r="B608" s="22"/>
      <c r="C608" s="70"/>
      <c r="D608" s="30"/>
      <c r="E608" s="32"/>
      <c r="F608" s="55"/>
      <c r="G608" s="34"/>
      <c r="H608" s="50"/>
      <c r="I608" s="45"/>
    </row>
    <row r="609" spans="1:9" x14ac:dyDescent="0.25">
      <c r="A609" s="40"/>
      <c r="B609" s="22"/>
      <c r="C609" s="70"/>
      <c r="D609" s="30"/>
      <c r="E609" s="32"/>
      <c r="F609" s="55"/>
      <c r="G609" s="34"/>
      <c r="H609" s="50"/>
      <c r="I609" s="45"/>
    </row>
    <row r="610" spans="1:9" x14ac:dyDescent="0.25">
      <c r="A610" s="40"/>
      <c r="B610" s="22"/>
      <c r="C610" s="70"/>
      <c r="D610" s="30"/>
      <c r="E610" s="32"/>
      <c r="F610" s="55"/>
      <c r="G610" s="34"/>
      <c r="H610" s="50"/>
      <c r="I610" s="45"/>
    </row>
    <row r="611" spans="1:9" x14ac:dyDescent="0.25">
      <c r="A611" s="40"/>
      <c r="B611" s="22"/>
      <c r="C611" s="70"/>
      <c r="D611" s="30"/>
      <c r="E611" s="32"/>
      <c r="F611" s="55"/>
      <c r="G611" s="34"/>
      <c r="H611" s="50"/>
      <c r="I611" s="45"/>
    </row>
    <row r="612" spans="1:9" x14ac:dyDescent="0.25">
      <c r="A612" s="40"/>
      <c r="B612" s="22"/>
      <c r="C612" s="70"/>
      <c r="D612" s="30"/>
      <c r="E612" s="32"/>
      <c r="F612" s="55"/>
      <c r="G612" s="34"/>
      <c r="H612" s="50"/>
      <c r="I612" s="45"/>
    </row>
    <row r="613" spans="1:9" x14ac:dyDescent="0.25">
      <c r="A613" s="40"/>
      <c r="B613" s="22"/>
      <c r="C613" s="70"/>
      <c r="D613" s="30"/>
      <c r="E613" s="32"/>
      <c r="F613" s="55"/>
      <c r="G613" s="34"/>
      <c r="H613" s="50"/>
      <c r="I613" s="45"/>
    </row>
    <row r="614" spans="1:9" x14ac:dyDescent="0.25">
      <c r="A614" s="40"/>
      <c r="B614" s="22"/>
      <c r="C614" s="70"/>
      <c r="D614" s="30"/>
      <c r="E614" s="32"/>
      <c r="F614" s="55"/>
      <c r="G614" s="34"/>
      <c r="H614" s="50"/>
      <c r="I614" s="45"/>
    </row>
    <row r="615" spans="1:9" x14ac:dyDescent="0.25">
      <c r="A615" s="40"/>
      <c r="B615" s="22"/>
      <c r="C615" s="70"/>
      <c r="D615" s="30"/>
      <c r="E615" s="32"/>
      <c r="F615" s="55"/>
      <c r="G615" s="34"/>
      <c r="H615" s="50"/>
      <c r="I615" s="45"/>
    </row>
    <row r="616" spans="1:9" x14ac:dyDescent="0.25">
      <c r="A616" s="40"/>
      <c r="B616" s="22"/>
      <c r="C616" s="70"/>
      <c r="D616" s="30"/>
      <c r="E616" s="32"/>
      <c r="F616" s="55"/>
      <c r="G616" s="34"/>
      <c r="H616" s="50"/>
      <c r="I616" s="45"/>
    </row>
    <row r="617" spans="1:9" x14ac:dyDescent="0.25">
      <c r="A617" s="40"/>
      <c r="B617" s="22"/>
      <c r="C617" s="70"/>
      <c r="D617" s="30"/>
      <c r="E617" s="32"/>
      <c r="F617" s="55"/>
      <c r="G617" s="34"/>
      <c r="H617" s="50"/>
      <c r="I617" s="45"/>
    </row>
    <row r="618" spans="1:9" x14ac:dyDescent="0.25">
      <c r="A618" s="40"/>
      <c r="B618" s="22"/>
      <c r="C618" s="70"/>
      <c r="D618" s="30"/>
      <c r="E618" s="32"/>
      <c r="F618" s="55"/>
      <c r="G618" s="34"/>
      <c r="H618" s="50"/>
      <c r="I618" s="45"/>
    </row>
    <row r="619" spans="1:9" x14ac:dyDescent="0.25">
      <c r="A619" s="40"/>
      <c r="B619" s="22"/>
      <c r="C619" s="70"/>
      <c r="D619" s="30"/>
      <c r="E619" s="32"/>
      <c r="F619" s="55"/>
      <c r="G619" s="34"/>
      <c r="H619" s="50"/>
      <c r="I619" s="45"/>
    </row>
    <row r="620" spans="1:9" x14ac:dyDescent="0.25">
      <c r="A620" s="40"/>
      <c r="B620" s="22"/>
      <c r="C620" s="70"/>
      <c r="D620" s="30"/>
      <c r="E620" s="32"/>
      <c r="F620" s="55"/>
      <c r="G620" s="34"/>
      <c r="H620" s="50"/>
      <c r="I620" s="45"/>
    </row>
    <row r="621" spans="1:9" x14ac:dyDescent="0.25">
      <c r="A621" s="40"/>
      <c r="B621" s="22"/>
      <c r="C621" s="70"/>
      <c r="D621" s="30"/>
      <c r="E621" s="32"/>
      <c r="F621" s="55"/>
      <c r="G621" s="34"/>
      <c r="H621" s="50"/>
      <c r="I621" s="45"/>
    </row>
    <row r="622" spans="1:9" x14ac:dyDescent="0.25">
      <c r="A622" s="40"/>
      <c r="B622" s="22"/>
      <c r="C622" s="70"/>
      <c r="D622" s="30"/>
      <c r="E622" s="32"/>
      <c r="F622" s="55"/>
      <c r="G622" s="34"/>
      <c r="H622" s="50"/>
      <c r="I622" s="45"/>
    </row>
    <row r="623" spans="1:9" x14ac:dyDescent="0.25">
      <c r="A623" s="40"/>
      <c r="B623" s="22"/>
      <c r="C623" s="70"/>
      <c r="D623" s="30"/>
      <c r="E623" s="32"/>
      <c r="F623" s="55"/>
      <c r="G623" s="34"/>
      <c r="H623" s="50"/>
      <c r="I623" s="45"/>
    </row>
    <row r="624" spans="1:9" x14ac:dyDescent="0.25">
      <c r="A624" s="40"/>
      <c r="B624" s="22"/>
      <c r="C624" s="70"/>
      <c r="D624" s="30"/>
      <c r="E624" s="32"/>
      <c r="F624" s="55"/>
      <c r="G624" s="34"/>
      <c r="H624" s="50"/>
      <c r="I624" s="45"/>
    </row>
    <row r="625" spans="1:9" x14ac:dyDescent="0.25">
      <c r="A625" s="40"/>
      <c r="B625" s="22"/>
      <c r="C625" s="70"/>
      <c r="D625" s="30"/>
      <c r="E625" s="32"/>
      <c r="F625" s="55"/>
      <c r="G625" s="34"/>
      <c r="H625" s="50"/>
      <c r="I625" s="45"/>
    </row>
    <row r="626" spans="1:9" x14ac:dyDescent="0.25">
      <c r="A626" s="40"/>
      <c r="B626" s="22"/>
      <c r="C626" s="70"/>
      <c r="D626" s="30"/>
      <c r="E626" s="32"/>
      <c r="F626" s="55"/>
      <c r="G626" s="34"/>
      <c r="H626" s="50"/>
      <c r="I626" s="45"/>
    </row>
    <row r="627" spans="1:9" x14ac:dyDescent="0.25">
      <c r="A627" s="40"/>
      <c r="B627" s="22"/>
      <c r="C627" s="70"/>
      <c r="D627" s="30"/>
      <c r="E627" s="32"/>
      <c r="F627" s="55"/>
      <c r="G627" s="34"/>
      <c r="H627" s="50"/>
      <c r="I627" s="45"/>
    </row>
    <row r="628" spans="1:9" x14ac:dyDescent="0.25">
      <c r="A628" s="40"/>
      <c r="B628" s="22"/>
      <c r="C628" s="70"/>
      <c r="D628" s="30"/>
      <c r="E628" s="32"/>
      <c r="F628" s="55"/>
      <c r="G628" s="34"/>
      <c r="H628" s="50"/>
      <c r="I628" s="45"/>
    </row>
    <row r="629" spans="1:9" x14ac:dyDescent="0.25">
      <c r="A629" s="40"/>
      <c r="B629" s="22"/>
      <c r="C629" s="70"/>
      <c r="D629" s="30"/>
      <c r="E629" s="32"/>
      <c r="F629" s="55"/>
      <c r="G629" s="34"/>
      <c r="H629" s="50"/>
      <c r="I629" s="45"/>
    </row>
    <row r="630" spans="1:9" x14ac:dyDescent="0.25">
      <c r="A630" s="40"/>
      <c r="B630" s="22"/>
      <c r="C630" s="70"/>
      <c r="D630" s="30"/>
      <c r="E630" s="32"/>
      <c r="F630" s="55"/>
      <c r="G630" s="34"/>
      <c r="H630" s="50"/>
      <c r="I630" s="45"/>
    </row>
    <row r="631" spans="1:9" x14ac:dyDescent="0.25">
      <c r="A631" s="40"/>
      <c r="B631" s="22"/>
      <c r="C631" s="70"/>
      <c r="D631" s="30"/>
      <c r="E631" s="32"/>
      <c r="F631" s="55"/>
      <c r="G631" s="34"/>
      <c r="H631" s="50"/>
      <c r="I631" s="45"/>
    </row>
    <row r="632" spans="1:9" x14ac:dyDescent="0.25">
      <c r="A632" s="40"/>
      <c r="B632" s="22"/>
      <c r="C632" s="70"/>
      <c r="D632" s="30"/>
      <c r="E632" s="32"/>
      <c r="F632" s="55"/>
      <c r="G632" s="34"/>
      <c r="H632" s="50"/>
      <c r="I632" s="45"/>
    </row>
    <row r="633" spans="1:9" x14ac:dyDescent="0.25">
      <c r="A633" s="40"/>
      <c r="B633" s="22"/>
      <c r="C633" s="70"/>
      <c r="D633" s="30"/>
      <c r="E633" s="32"/>
      <c r="F633" s="55"/>
      <c r="G633" s="34"/>
      <c r="H633" s="50"/>
      <c r="I633" s="45"/>
    </row>
    <row r="634" spans="1:9" x14ac:dyDescent="0.25">
      <c r="A634" s="40"/>
      <c r="B634" s="22"/>
      <c r="C634" s="70"/>
      <c r="D634" s="30"/>
      <c r="E634" s="32"/>
      <c r="F634" s="55"/>
      <c r="G634" s="34"/>
      <c r="H634" s="50"/>
      <c r="I634" s="45"/>
    </row>
    <row r="635" spans="1:9" x14ac:dyDescent="0.25">
      <c r="A635" s="40"/>
      <c r="B635" s="22"/>
      <c r="C635" s="70"/>
      <c r="D635" s="30"/>
      <c r="E635" s="32"/>
      <c r="F635" s="55"/>
      <c r="G635" s="34"/>
      <c r="H635" s="50"/>
      <c r="I635" s="45"/>
    </row>
    <row r="636" spans="1:9" x14ac:dyDescent="0.25">
      <c r="A636" s="40"/>
      <c r="B636" s="22"/>
      <c r="C636" s="70"/>
      <c r="D636" s="30"/>
      <c r="E636" s="32"/>
      <c r="F636" s="55"/>
      <c r="G636" s="34"/>
      <c r="H636" s="50"/>
      <c r="I636" s="45"/>
    </row>
    <row r="637" spans="1:9" x14ac:dyDescent="0.25">
      <c r="A637" s="40"/>
      <c r="B637" s="22"/>
      <c r="C637" s="70"/>
      <c r="D637" s="30"/>
      <c r="E637" s="32"/>
      <c r="F637" s="55"/>
      <c r="G637" s="34"/>
      <c r="H637" s="50"/>
      <c r="I637" s="45"/>
    </row>
    <row r="638" spans="1:9" x14ac:dyDescent="0.25">
      <c r="A638" s="40"/>
      <c r="B638" s="22"/>
      <c r="C638" s="70"/>
      <c r="D638" s="30"/>
      <c r="E638" s="32"/>
      <c r="F638" s="55"/>
      <c r="G638" s="34"/>
      <c r="H638" s="50"/>
      <c r="I638" s="45"/>
    </row>
    <row r="639" spans="1:9" x14ac:dyDescent="0.25">
      <c r="A639" s="40"/>
      <c r="B639" s="22"/>
      <c r="C639" s="70"/>
      <c r="D639" s="30"/>
      <c r="E639" s="32"/>
      <c r="F639" s="55"/>
      <c r="G639" s="34"/>
      <c r="H639" s="50"/>
      <c r="I639" s="45"/>
    </row>
    <row r="640" spans="1:9" x14ac:dyDescent="0.25">
      <c r="A640" s="40"/>
      <c r="B640" s="22"/>
      <c r="C640" s="70"/>
      <c r="D640" s="30"/>
      <c r="E640" s="32"/>
      <c r="F640" s="55"/>
      <c r="G640" s="34"/>
      <c r="H640" s="50"/>
      <c r="I640" s="45"/>
    </row>
    <row r="641" spans="1:9" x14ac:dyDescent="0.25">
      <c r="A641" s="40"/>
      <c r="B641" s="22"/>
      <c r="C641" s="70"/>
      <c r="D641" s="30"/>
      <c r="E641" s="32"/>
      <c r="F641" s="55"/>
      <c r="G641" s="34"/>
      <c r="H641" s="50"/>
      <c r="I641" s="45"/>
    </row>
    <row r="642" spans="1:9" x14ac:dyDescent="0.25">
      <c r="A642" s="40"/>
      <c r="B642" s="22"/>
      <c r="C642" s="70"/>
      <c r="D642" s="30"/>
      <c r="E642" s="32"/>
      <c r="F642" s="55"/>
      <c r="G642" s="34"/>
      <c r="H642" s="50"/>
      <c r="I642" s="45"/>
    </row>
    <row r="643" spans="1:9" x14ac:dyDescent="0.25">
      <c r="A643" s="40"/>
      <c r="B643" s="22"/>
      <c r="C643" s="70"/>
      <c r="D643" s="30"/>
      <c r="E643" s="32"/>
      <c r="F643" s="55"/>
      <c r="G643" s="34"/>
      <c r="H643" s="50"/>
      <c r="I643" s="45"/>
    </row>
    <row r="644" spans="1:9" x14ac:dyDescent="0.25">
      <c r="A644" s="40"/>
      <c r="B644" s="22"/>
      <c r="C644" s="70"/>
      <c r="D644" s="30"/>
      <c r="E644" s="32"/>
      <c r="F644" s="55"/>
      <c r="G644" s="34"/>
      <c r="H644" s="50"/>
      <c r="I644" s="45"/>
    </row>
    <row r="645" spans="1:9" x14ac:dyDescent="0.25">
      <c r="A645" s="40"/>
      <c r="B645" s="22"/>
      <c r="C645" s="70"/>
      <c r="D645" s="30"/>
      <c r="E645" s="32"/>
      <c r="F645" s="55"/>
      <c r="G645" s="34"/>
      <c r="H645" s="50"/>
      <c r="I645" s="45"/>
    </row>
    <row r="646" spans="1:9" x14ac:dyDescent="0.25">
      <c r="A646" s="40"/>
      <c r="B646" s="22"/>
      <c r="C646" s="70"/>
      <c r="D646" s="30"/>
      <c r="E646" s="32"/>
      <c r="F646" s="55"/>
      <c r="G646" s="34"/>
      <c r="H646" s="50"/>
      <c r="I646" s="45"/>
    </row>
    <row r="647" spans="1:9" x14ac:dyDescent="0.25">
      <c r="A647" s="40"/>
      <c r="B647" s="22"/>
      <c r="C647" s="70"/>
      <c r="D647" s="30"/>
      <c r="E647" s="32"/>
      <c r="F647" s="55"/>
      <c r="G647" s="34"/>
      <c r="H647" s="50"/>
      <c r="I647" s="45"/>
    </row>
    <row r="648" spans="1:9" x14ac:dyDescent="0.25">
      <c r="A648" s="40"/>
      <c r="B648" s="22"/>
      <c r="C648" s="70"/>
      <c r="D648" s="30"/>
      <c r="E648" s="32"/>
      <c r="F648" s="55"/>
      <c r="G648" s="34"/>
      <c r="H648" s="50"/>
      <c r="I648" s="45"/>
    </row>
    <row r="649" spans="1:9" x14ac:dyDescent="0.25">
      <c r="A649" s="40"/>
      <c r="B649" s="22"/>
      <c r="C649" s="70"/>
      <c r="D649" s="30"/>
      <c r="E649" s="32"/>
      <c r="F649" s="55"/>
      <c r="G649" s="34"/>
      <c r="H649" s="50"/>
      <c r="I649" s="45"/>
    </row>
    <row r="650" spans="1:9" x14ac:dyDescent="0.25">
      <c r="A650" s="40"/>
      <c r="B650" s="22"/>
      <c r="C650" s="70"/>
      <c r="D650" s="30"/>
      <c r="E650" s="32"/>
      <c r="F650" s="55"/>
      <c r="G650" s="34"/>
      <c r="H650" s="50"/>
      <c r="I650" s="45"/>
    </row>
    <row r="651" spans="1:9" x14ac:dyDescent="0.25">
      <c r="A651" s="40"/>
      <c r="B651" s="22"/>
      <c r="C651" s="70"/>
      <c r="D651" s="30"/>
      <c r="E651" s="32"/>
      <c r="F651" s="55"/>
      <c r="G651" s="34"/>
      <c r="H651" s="50"/>
      <c r="I651" s="45"/>
    </row>
    <row r="652" spans="1:9" x14ac:dyDescent="0.25">
      <c r="A652" s="40"/>
      <c r="B652" s="22"/>
      <c r="C652" s="70"/>
      <c r="D652" s="30"/>
      <c r="E652" s="32"/>
      <c r="F652" s="55"/>
      <c r="G652" s="34"/>
      <c r="H652" s="50"/>
      <c r="I652" s="45"/>
    </row>
    <row r="653" spans="1:9" x14ac:dyDescent="0.25">
      <c r="A653" s="40"/>
      <c r="B653" s="22"/>
      <c r="C653" s="70"/>
      <c r="D653" s="30"/>
      <c r="E653" s="32"/>
      <c r="F653" s="55"/>
      <c r="G653" s="34"/>
      <c r="H653" s="50"/>
      <c r="I653" s="45"/>
    </row>
    <row r="654" spans="1:9" x14ac:dyDescent="0.25">
      <c r="A654" s="40"/>
      <c r="B654" s="22"/>
      <c r="C654" s="70"/>
      <c r="D654" s="30"/>
      <c r="E654" s="32"/>
      <c r="F654" s="55"/>
      <c r="G654" s="34"/>
      <c r="H654" s="50"/>
      <c r="I654" s="45"/>
    </row>
    <row r="655" spans="1:9" x14ac:dyDescent="0.25">
      <c r="A655" s="40"/>
      <c r="B655" s="22"/>
      <c r="C655" s="70"/>
      <c r="D655" s="30"/>
      <c r="E655" s="32"/>
      <c r="F655" s="55"/>
      <c r="G655" s="34"/>
      <c r="H655" s="50"/>
      <c r="I655" s="45"/>
    </row>
    <row r="656" spans="1:9" x14ac:dyDescent="0.25">
      <c r="A656" s="40"/>
      <c r="B656" s="22"/>
      <c r="C656" s="70"/>
      <c r="D656" s="30"/>
      <c r="E656" s="32"/>
      <c r="F656" s="55"/>
      <c r="G656" s="34"/>
      <c r="H656" s="50"/>
      <c r="I656" s="45"/>
    </row>
    <row r="657" spans="1:9" x14ac:dyDescent="0.25">
      <c r="A657" s="40"/>
      <c r="B657" s="22"/>
      <c r="C657" s="70"/>
      <c r="D657" s="30"/>
      <c r="E657" s="32"/>
      <c r="F657" s="55"/>
      <c r="G657" s="34"/>
      <c r="H657" s="50"/>
      <c r="I657" s="45"/>
    </row>
    <row r="658" spans="1:9" x14ac:dyDescent="0.25">
      <c r="A658" s="40"/>
      <c r="B658" s="22"/>
      <c r="C658" s="70"/>
      <c r="D658" s="30"/>
      <c r="E658" s="32"/>
      <c r="F658" s="55"/>
      <c r="G658" s="34"/>
      <c r="H658" s="50"/>
      <c r="I658" s="45"/>
    </row>
    <row r="659" spans="1:9" x14ac:dyDescent="0.25">
      <c r="A659" s="40"/>
      <c r="B659" s="22"/>
      <c r="C659" s="70"/>
      <c r="D659" s="30"/>
      <c r="E659" s="32"/>
      <c r="F659" s="55"/>
      <c r="G659" s="34"/>
      <c r="H659" s="50"/>
      <c r="I659" s="45"/>
    </row>
    <row r="660" spans="1:9" x14ac:dyDescent="0.25">
      <c r="A660" s="40"/>
      <c r="B660" s="22"/>
      <c r="C660" s="70"/>
      <c r="D660" s="30"/>
      <c r="E660" s="32"/>
      <c r="F660" s="55"/>
      <c r="G660" s="34"/>
      <c r="H660" s="50"/>
      <c r="I660" s="45"/>
    </row>
    <row r="661" spans="1:9" x14ac:dyDescent="0.25">
      <c r="A661" s="40"/>
      <c r="B661" s="22"/>
      <c r="C661" s="70"/>
      <c r="D661" s="30"/>
      <c r="E661" s="32"/>
      <c r="F661" s="55"/>
      <c r="G661" s="34"/>
      <c r="H661" s="50"/>
      <c r="I661" s="45"/>
    </row>
    <row r="662" spans="1:9" x14ac:dyDescent="0.25">
      <c r="A662" s="40"/>
      <c r="B662" s="22"/>
      <c r="C662" s="70"/>
      <c r="D662" s="30"/>
      <c r="E662" s="32"/>
      <c r="F662" s="55"/>
      <c r="G662" s="34"/>
      <c r="H662" s="50"/>
      <c r="I662" s="45"/>
    </row>
    <row r="663" spans="1:9" x14ac:dyDescent="0.25">
      <c r="A663" s="40"/>
      <c r="B663" s="22"/>
      <c r="C663" s="70"/>
      <c r="D663" s="30"/>
      <c r="E663" s="32"/>
      <c r="F663" s="55"/>
      <c r="G663" s="34"/>
      <c r="H663" s="50"/>
      <c r="I663" s="45"/>
    </row>
    <row r="664" spans="1:9" x14ac:dyDescent="0.25">
      <c r="A664" s="40"/>
      <c r="B664" s="22"/>
      <c r="C664" s="70"/>
      <c r="D664" s="30"/>
      <c r="E664" s="32"/>
      <c r="F664" s="55"/>
      <c r="G664" s="34"/>
      <c r="H664" s="50"/>
      <c r="I664" s="45"/>
    </row>
    <row r="665" spans="1:9" x14ac:dyDescent="0.25">
      <c r="A665" s="40"/>
      <c r="B665" s="22"/>
      <c r="C665" s="70"/>
      <c r="D665" s="30"/>
      <c r="E665" s="32"/>
      <c r="F665" s="55"/>
      <c r="G665" s="34"/>
      <c r="H665" s="50"/>
      <c r="I665" s="45"/>
    </row>
    <row r="666" spans="1:9" x14ac:dyDescent="0.25">
      <c r="A666" s="40"/>
      <c r="B666" s="22"/>
      <c r="C666" s="70"/>
      <c r="D666" s="30"/>
      <c r="E666" s="32"/>
      <c r="F666" s="55"/>
      <c r="G666" s="34"/>
      <c r="H666" s="50"/>
      <c r="I666" s="45"/>
    </row>
    <row r="667" spans="1:9" x14ac:dyDescent="0.25">
      <c r="A667" s="40"/>
      <c r="B667" s="22"/>
      <c r="C667" s="70"/>
      <c r="D667" s="30"/>
      <c r="E667" s="32"/>
      <c r="F667" s="55"/>
      <c r="G667" s="34"/>
      <c r="H667" s="50"/>
      <c r="I667" s="45"/>
    </row>
    <row r="668" spans="1:9" x14ac:dyDescent="0.25">
      <c r="A668" s="40"/>
      <c r="B668" s="22"/>
      <c r="C668" s="70"/>
      <c r="D668" s="30"/>
      <c r="E668" s="32"/>
      <c r="F668" s="55"/>
      <c r="G668" s="34"/>
      <c r="H668" s="50"/>
      <c r="I668" s="45"/>
    </row>
    <row r="669" spans="1:9" x14ac:dyDescent="0.25">
      <c r="A669" s="40"/>
      <c r="B669" s="22"/>
      <c r="C669" s="70"/>
      <c r="D669" s="30"/>
      <c r="E669" s="32"/>
      <c r="F669" s="55"/>
      <c r="G669" s="34"/>
      <c r="H669" s="50"/>
      <c r="I669" s="45"/>
    </row>
    <row r="670" spans="1:9" x14ac:dyDescent="0.25">
      <c r="A670" s="40"/>
      <c r="B670" s="22"/>
      <c r="C670" s="70"/>
      <c r="D670" s="30"/>
      <c r="E670" s="32"/>
      <c r="F670" s="55"/>
      <c r="G670" s="34"/>
      <c r="H670" s="50"/>
      <c r="I670" s="45"/>
    </row>
    <row r="671" spans="1:9" x14ac:dyDescent="0.25">
      <c r="A671" s="40"/>
      <c r="B671" s="22"/>
      <c r="C671" s="70"/>
      <c r="D671" s="30"/>
      <c r="E671" s="32"/>
      <c r="F671" s="55"/>
      <c r="G671" s="34"/>
      <c r="H671" s="50"/>
      <c r="I671" s="45"/>
    </row>
    <row r="672" spans="1:9" x14ac:dyDescent="0.25">
      <c r="A672" s="40"/>
      <c r="B672" s="22"/>
      <c r="C672" s="70"/>
      <c r="D672" s="30"/>
      <c r="E672" s="32"/>
      <c r="F672" s="55"/>
      <c r="G672" s="34"/>
      <c r="H672" s="50"/>
      <c r="I672" s="45"/>
    </row>
    <row r="673" spans="1:9" x14ac:dyDescent="0.25">
      <c r="A673" s="40"/>
      <c r="B673" s="22"/>
      <c r="C673" s="70"/>
      <c r="D673" s="30"/>
      <c r="E673" s="32"/>
      <c r="F673" s="55"/>
      <c r="G673" s="34"/>
      <c r="H673" s="50"/>
      <c r="I673" s="45"/>
    </row>
    <row r="674" spans="1:9" x14ac:dyDescent="0.25">
      <c r="A674" s="40"/>
      <c r="B674" s="22"/>
      <c r="C674" s="70"/>
      <c r="D674" s="30"/>
      <c r="E674" s="32"/>
      <c r="F674" s="55"/>
      <c r="G674" s="34"/>
      <c r="H674" s="50"/>
      <c r="I674" s="45"/>
    </row>
    <row r="675" spans="1:9" x14ac:dyDescent="0.25">
      <c r="A675" s="40"/>
      <c r="B675" s="22"/>
      <c r="C675" s="70"/>
      <c r="D675" s="30"/>
      <c r="E675" s="32"/>
      <c r="F675" s="55"/>
      <c r="G675" s="34"/>
      <c r="H675" s="50"/>
      <c r="I675" s="45"/>
    </row>
    <row r="676" spans="1:9" x14ac:dyDescent="0.25">
      <c r="A676" s="40"/>
      <c r="B676" s="22"/>
      <c r="C676" s="70"/>
      <c r="D676" s="30"/>
      <c r="E676" s="32"/>
      <c r="F676" s="55"/>
      <c r="G676" s="34"/>
      <c r="H676" s="50"/>
      <c r="I676" s="45"/>
    </row>
    <row r="677" spans="1:9" x14ac:dyDescent="0.25">
      <c r="A677" s="40"/>
      <c r="B677" s="22"/>
      <c r="C677" s="70"/>
      <c r="D677" s="30"/>
      <c r="E677" s="32"/>
      <c r="F677" s="55"/>
      <c r="G677" s="34"/>
      <c r="H677" s="50"/>
      <c r="I677" s="45"/>
    </row>
    <row r="678" spans="1:9" x14ac:dyDescent="0.25">
      <c r="A678" s="40"/>
      <c r="B678" s="22"/>
      <c r="C678" s="70"/>
      <c r="D678" s="30"/>
      <c r="E678" s="32"/>
      <c r="F678" s="55"/>
      <c r="G678" s="34"/>
      <c r="H678" s="50"/>
      <c r="I678" s="45"/>
    </row>
    <row r="679" spans="1:9" x14ac:dyDescent="0.25">
      <c r="A679" s="40"/>
      <c r="B679" s="22"/>
      <c r="C679" s="70"/>
      <c r="D679" s="30"/>
      <c r="E679" s="32"/>
      <c r="F679" s="55"/>
      <c r="G679" s="34"/>
      <c r="H679" s="50"/>
      <c r="I679" s="45"/>
    </row>
    <row r="680" spans="1:9" x14ac:dyDescent="0.25">
      <c r="A680" s="40"/>
      <c r="B680" s="22"/>
      <c r="C680" s="70"/>
      <c r="D680" s="30"/>
      <c r="E680" s="32"/>
      <c r="F680" s="55"/>
      <c r="G680" s="34"/>
      <c r="H680" s="50"/>
      <c r="I680" s="45"/>
    </row>
    <row r="681" spans="1:9" x14ac:dyDescent="0.25">
      <c r="A681" s="40"/>
      <c r="B681" s="22"/>
      <c r="C681" s="70"/>
      <c r="D681" s="30"/>
      <c r="E681" s="32"/>
      <c r="F681" s="55"/>
      <c r="G681" s="34"/>
      <c r="H681" s="50"/>
      <c r="I681" s="45"/>
    </row>
    <row r="682" spans="1:9" x14ac:dyDescent="0.25">
      <c r="A682" s="40"/>
      <c r="B682" s="22"/>
      <c r="C682" s="70"/>
      <c r="D682" s="30"/>
      <c r="E682" s="32"/>
      <c r="F682" s="55"/>
      <c r="G682" s="34"/>
      <c r="H682" s="50"/>
      <c r="I682" s="45"/>
    </row>
    <row r="683" spans="1:9" x14ac:dyDescent="0.25">
      <c r="A683" s="40"/>
      <c r="B683" s="22"/>
      <c r="C683" s="70"/>
      <c r="D683" s="30"/>
      <c r="E683" s="32"/>
      <c r="F683" s="55"/>
      <c r="G683" s="34"/>
      <c r="H683" s="50"/>
      <c r="I683" s="45"/>
    </row>
    <row r="684" spans="1:9" x14ac:dyDescent="0.25">
      <c r="A684" s="40"/>
      <c r="B684" s="22"/>
      <c r="C684" s="70"/>
      <c r="D684" s="30"/>
      <c r="E684" s="32"/>
      <c r="F684" s="55"/>
      <c r="G684" s="34"/>
      <c r="H684" s="50"/>
      <c r="I684" s="45"/>
    </row>
    <row r="685" spans="1:9" x14ac:dyDescent="0.25">
      <c r="A685" s="40"/>
      <c r="B685" s="22"/>
      <c r="C685" s="70"/>
      <c r="D685" s="30"/>
      <c r="E685" s="32"/>
      <c r="F685" s="55"/>
      <c r="G685" s="34"/>
      <c r="H685" s="50"/>
      <c r="I685" s="45"/>
    </row>
    <row r="686" spans="1:9" x14ac:dyDescent="0.25">
      <c r="A686" s="40"/>
      <c r="B686" s="22"/>
      <c r="C686" s="70"/>
      <c r="D686" s="30"/>
      <c r="E686" s="32"/>
      <c r="F686" s="55"/>
      <c r="G686" s="34"/>
      <c r="H686" s="50"/>
      <c r="I686" s="45"/>
    </row>
    <row r="687" spans="1:9" x14ac:dyDescent="0.25">
      <c r="A687" s="40"/>
      <c r="B687" s="22"/>
      <c r="C687" s="70"/>
      <c r="D687" s="30"/>
      <c r="E687" s="32"/>
      <c r="F687" s="55"/>
      <c r="G687" s="34"/>
      <c r="H687" s="50"/>
      <c r="I687" s="45"/>
    </row>
    <row r="688" spans="1:9" x14ac:dyDescent="0.25">
      <c r="A688" s="40"/>
      <c r="B688" s="22"/>
      <c r="C688" s="70"/>
      <c r="D688" s="30"/>
      <c r="E688" s="32"/>
      <c r="F688" s="55"/>
      <c r="G688" s="34"/>
      <c r="H688" s="50"/>
      <c r="I688" s="45"/>
    </row>
    <row r="689" spans="1:9" x14ac:dyDescent="0.25">
      <c r="A689" s="40"/>
      <c r="B689" s="22"/>
      <c r="C689" s="70"/>
      <c r="D689" s="30"/>
      <c r="E689" s="32"/>
      <c r="F689" s="55"/>
      <c r="G689" s="34"/>
      <c r="H689" s="50"/>
      <c r="I689" s="45"/>
    </row>
    <row r="690" spans="1:9" x14ac:dyDescent="0.25">
      <c r="A690" s="40"/>
      <c r="B690" s="22"/>
      <c r="C690" s="70"/>
      <c r="D690" s="30"/>
      <c r="E690" s="32"/>
      <c r="F690" s="55"/>
      <c r="G690" s="34"/>
      <c r="H690" s="50"/>
      <c r="I690" s="45"/>
    </row>
    <row r="691" spans="1:9" x14ac:dyDescent="0.25">
      <c r="A691" s="40"/>
      <c r="B691" s="22"/>
      <c r="C691" s="70"/>
      <c r="D691" s="30"/>
      <c r="E691" s="32"/>
      <c r="F691" s="55"/>
      <c r="G691" s="34"/>
      <c r="H691" s="50"/>
      <c r="I691" s="45"/>
    </row>
    <row r="692" spans="1:9" x14ac:dyDescent="0.25">
      <c r="A692" s="40"/>
      <c r="B692" s="22"/>
      <c r="C692" s="70"/>
      <c r="D692" s="30"/>
      <c r="E692" s="32"/>
      <c r="F692" s="55"/>
      <c r="G692" s="34"/>
      <c r="H692" s="50"/>
      <c r="I692" s="45"/>
    </row>
    <row r="693" spans="1:9" x14ac:dyDescent="0.25">
      <c r="A693" s="40"/>
      <c r="B693" s="22"/>
      <c r="C693" s="70"/>
      <c r="D693" s="30"/>
      <c r="E693" s="32"/>
      <c r="F693" s="55"/>
      <c r="G693" s="34"/>
      <c r="H693" s="50"/>
      <c r="I693" s="45"/>
    </row>
    <row r="694" spans="1:9" x14ac:dyDescent="0.25">
      <c r="A694" s="40"/>
      <c r="B694" s="22"/>
      <c r="C694" s="70"/>
      <c r="D694" s="30"/>
      <c r="E694" s="32"/>
      <c r="F694" s="55"/>
      <c r="G694" s="34"/>
      <c r="H694" s="50"/>
      <c r="I694" s="45"/>
    </row>
    <row r="695" spans="1:9" x14ac:dyDescent="0.25">
      <c r="A695" s="40"/>
      <c r="B695" s="22"/>
      <c r="C695" s="70"/>
      <c r="D695" s="30"/>
      <c r="E695" s="32"/>
      <c r="F695" s="55"/>
      <c r="G695" s="34"/>
      <c r="H695" s="50"/>
      <c r="I695" s="45"/>
    </row>
    <row r="696" spans="1:9" x14ac:dyDescent="0.25">
      <c r="A696" s="40"/>
      <c r="B696" s="22"/>
      <c r="C696" s="70"/>
      <c r="D696" s="30"/>
      <c r="E696" s="32"/>
      <c r="F696" s="55"/>
      <c r="G696" s="34"/>
      <c r="H696" s="50"/>
      <c r="I696" s="45"/>
    </row>
    <row r="697" spans="1:9" x14ac:dyDescent="0.25">
      <c r="A697" s="40"/>
      <c r="B697" s="22"/>
      <c r="C697" s="70"/>
      <c r="D697" s="30"/>
      <c r="E697" s="32"/>
      <c r="F697" s="55"/>
      <c r="G697" s="34"/>
      <c r="H697" s="50"/>
      <c r="I697" s="45"/>
    </row>
    <row r="698" spans="1:9" x14ac:dyDescent="0.25">
      <c r="A698" s="40"/>
      <c r="B698" s="22"/>
      <c r="C698" s="70"/>
      <c r="D698" s="30"/>
      <c r="E698" s="32"/>
      <c r="F698" s="55"/>
      <c r="G698" s="34"/>
      <c r="H698" s="50"/>
      <c r="I698" s="45"/>
    </row>
    <row r="699" spans="1:9" x14ac:dyDescent="0.25">
      <c r="A699" s="40"/>
      <c r="B699" s="22"/>
      <c r="C699" s="70"/>
      <c r="D699" s="30"/>
      <c r="E699" s="32"/>
      <c r="F699" s="55"/>
      <c r="G699" s="34"/>
      <c r="H699" s="50"/>
      <c r="I699" s="45"/>
    </row>
    <row r="700" spans="1:9" x14ac:dyDescent="0.25">
      <c r="A700" s="40"/>
      <c r="B700" s="22"/>
      <c r="C700" s="70"/>
      <c r="D700" s="30"/>
      <c r="E700" s="32"/>
      <c r="F700" s="55"/>
      <c r="G700" s="34"/>
      <c r="H700" s="50"/>
      <c r="I700" s="45"/>
    </row>
    <row r="701" spans="1:9" x14ac:dyDescent="0.25">
      <c r="A701" s="40"/>
      <c r="B701" s="22"/>
      <c r="C701" s="70"/>
      <c r="D701" s="30"/>
      <c r="E701" s="32"/>
      <c r="F701" s="55"/>
      <c r="G701" s="34"/>
      <c r="H701" s="50"/>
      <c r="I701" s="45"/>
    </row>
    <row r="702" spans="1:9" x14ac:dyDescent="0.25">
      <c r="A702" s="40"/>
      <c r="B702" s="22"/>
      <c r="C702" s="70"/>
      <c r="D702" s="30"/>
      <c r="E702" s="32"/>
      <c r="F702" s="55"/>
      <c r="G702" s="34"/>
      <c r="H702" s="50"/>
      <c r="I702" s="45"/>
    </row>
    <row r="703" spans="1:9" x14ac:dyDescent="0.25">
      <c r="A703" s="40"/>
      <c r="B703" s="22"/>
      <c r="C703" s="70"/>
      <c r="D703" s="30"/>
      <c r="E703" s="32"/>
      <c r="F703" s="55"/>
      <c r="G703" s="34"/>
      <c r="H703" s="50"/>
      <c r="I703" s="45"/>
    </row>
    <row r="704" spans="1:9" x14ac:dyDescent="0.25">
      <c r="A704" s="40"/>
      <c r="B704" s="22"/>
      <c r="C704" s="70"/>
      <c r="D704" s="30"/>
      <c r="E704" s="32"/>
      <c r="F704" s="55"/>
      <c r="G704" s="34"/>
      <c r="H704" s="50"/>
      <c r="I704" s="45"/>
    </row>
    <row r="705" spans="1:9" x14ac:dyDescent="0.25">
      <c r="A705" s="40"/>
      <c r="B705" s="22"/>
      <c r="C705" s="70"/>
      <c r="D705" s="30"/>
      <c r="E705" s="32"/>
      <c r="F705" s="55"/>
      <c r="G705" s="34"/>
      <c r="H705" s="50"/>
      <c r="I705" s="45"/>
    </row>
    <row r="706" spans="1:9" x14ac:dyDescent="0.25">
      <c r="A706" s="40"/>
      <c r="B706" s="22"/>
      <c r="C706" s="70"/>
      <c r="D706" s="30"/>
      <c r="E706" s="32"/>
      <c r="F706" s="55"/>
      <c r="G706" s="34"/>
      <c r="H706" s="50"/>
      <c r="I706" s="45"/>
    </row>
    <row r="707" spans="1:9" x14ac:dyDescent="0.25">
      <c r="A707" s="40"/>
      <c r="B707" s="22"/>
      <c r="C707" s="70"/>
      <c r="D707" s="30"/>
      <c r="E707" s="32"/>
      <c r="F707" s="55"/>
      <c r="G707" s="34"/>
      <c r="H707" s="50"/>
      <c r="I707" s="45"/>
    </row>
    <row r="708" spans="1:9" x14ac:dyDescent="0.25">
      <c r="A708" s="40"/>
      <c r="B708" s="22"/>
      <c r="C708" s="70"/>
      <c r="D708" s="30"/>
      <c r="E708" s="32"/>
      <c r="F708" s="55"/>
      <c r="G708" s="34"/>
      <c r="H708" s="50"/>
      <c r="I708" s="45"/>
    </row>
    <row r="709" spans="1:9" x14ac:dyDescent="0.25">
      <c r="A709" s="40"/>
      <c r="B709" s="22"/>
      <c r="C709" s="70"/>
      <c r="D709" s="30"/>
      <c r="E709" s="32"/>
      <c r="F709" s="55"/>
      <c r="G709" s="34"/>
      <c r="H709" s="50"/>
      <c r="I709" s="45"/>
    </row>
    <row r="710" spans="1:9" x14ac:dyDescent="0.25">
      <c r="A710" s="40"/>
      <c r="B710" s="22"/>
      <c r="C710" s="70"/>
      <c r="D710" s="30"/>
      <c r="E710" s="32"/>
      <c r="F710" s="55"/>
      <c r="G710" s="34"/>
      <c r="H710" s="50"/>
      <c r="I710" s="45"/>
    </row>
    <row r="711" spans="1:9" x14ac:dyDescent="0.25">
      <c r="A711" s="40"/>
      <c r="B711" s="22"/>
      <c r="C711" s="70"/>
      <c r="D711" s="30"/>
      <c r="E711" s="32"/>
      <c r="F711" s="55"/>
      <c r="G711" s="34"/>
      <c r="H711" s="50"/>
      <c r="I711" s="45"/>
    </row>
    <row r="712" spans="1:9" x14ac:dyDescent="0.25">
      <c r="A712" s="40"/>
      <c r="B712" s="22"/>
      <c r="C712" s="70"/>
      <c r="D712" s="30"/>
      <c r="E712" s="32"/>
      <c r="F712" s="55"/>
      <c r="G712" s="34"/>
      <c r="H712" s="50"/>
      <c r="I712" s="45"/>
    </row>
    <row r="713" spans="1:9" x14ac:dyDescent="0.25">
      <c r="A713" s="40"/>
      <c r="B713" s="22"/>
      <c r="C713" s="70"/>
      <c r="D713" s="30"/>
      <c r="E713" s="32"/>
      <c r="F713" s="55"/>
      <c r="G713" s="34"/>
      <c r="H713" s="50"/>
      <c r="I713" s="45"/>
    </row>
    <row r="714" spans="1:9" x14ac:dyDescent="0.25">
      <c r="A714" s="40"/>
      <c r="B714" s="22"/>
      <c r="C714" s="70"/>
      <c r="D714" s="30"/>
      <c r="E714" s="32"/>
      <c r="F714" s="55"/>
      <c r="G714" s="34"/>
      <c r="H714" s="50"/>
      <c r="I714" s="45"/>
    </row>
    <row r="715" spans="1:9" x14ac:dyDescent="0.25">
      <c r="A715" s="40"/>
      <c r="B715" s="22"/>
      <c r="C715" s="70"/>
      <c r="D715" s="30"/>
      <c r="E715" s="32"/>
      <c r="F715" s="55"/>
      <c r="G715" s="34"/>
      <c r="H715" s="50"/>
      <c r="I715" s="45"/>
    </row>
    <row r="716" spans="1:9" x14ac:dyDescent="0.25">
      <c r="A716" s="40"/>
      <c r="B716" s="22"/>
      <c r="C716" s="70"/>
      <c r="D716" s="30"/>
      <c r="E716" s="32"/>
      <c r="F716" s="55"/>
      <c r="G716" s="34"/>
      <c r="H716" s="50"/>
      <c r="I716" s="45"/>
    </row>
    <row r="717" spans="1:9" x14ac:dyDescent="0.25">
      <c r="A717" s="40"/>
      <c r="B717" s="22"/>
      <c r="C717" s="70"/>
      <c r="D717" s="30"/>
      <c r="E717" s="32"/>
      <c r="F717" s="55"/>
      <c r="G717" s="34"/>
      <c r="H717" s="50"/>
      <c r="I717" s="45"/>
    </row>
    <row r="718" spans="1:9" x14ac:dyDescent="0.25">
      <c r="A718" s="40"/>
      <c r="B718" s="22"/>
      <c r="C718" s="70"/>
      <c r="D718" s="30"/>
      <c r="E718" s="32"/>
      <c r="F718" s="55"/>
      <c r="G718" s="34"/>
      <c r="H718" s="50"/>
      <c r="I718" s="45"/>
    </row>
    <row r="719" spans="1:9" x14ac:dyDescent="0.25">
      <c r="A719" s="40"/>
      <c r="B719" s="22"/>
      <c r="C719" s="70"/>
      <c r="D719" s="30"/>
      <c r="E719" s="32"/>
      <c r="F719" s="55"/>
      <c r="G719" s="34"/>
      <c r="H719" s="50"/>
      <c r="I719" s="45"/>
    </row>
    <row r="720" spans="1:9" x14ac:dyDescent="0.25">
      <c r="A720" s="40"/>
      <c r="B720" s="22"/>
      <c r="C720" s="70"/>
      <c r="D720" s="30"/>
      <c r="E720" s="32"/>
      <c r="F720" s="55"/>
      <c r="G720" s="34"/>
      <c r="H720" s="50"/>
      <c r="I720" s="45"/>
    </row>
    <row r="721" spans="1:9" x14ac:dyDescent="0.25">
      <c r="A721" s="40"/>
      <c r="B721" s="22"/>
      <c r="C721" s="70"/>
      <c r="D721" s="30"/>
      <c r="E721" s="32"/>
      <c r="F721" s="55"/>
      <c r="G721" s="34"/>
      <c r="H721" s="50"/>
      <c r="I721" s="45"/>
    </row>
    <row r="722" spans="1:9" x14ac:dyDescent="0.25">
      <c r="A722" s="40"/>
      <c r="B722" s="22"/>
      <c r="C722" s="70"/>
      <c r="D722" s="30"/>
      <c r="E722" s="32"/>
      <c r="F722" s="55"/>
      <c r="G722" s="34"/>
      <c r="H722" s="50"/>
      <c r="I722" s="45"/>
    </row>
    <row r="723" spans="1:9" x14ac:dyDescent="0.25">
      <c r="A723" s="40"/>
      <c r="B723" s="22"/>
      <c r="C723" s="70"/>
      <c r="D723" s="30"/>
      <c r="E723" s="32"/>
      <c r="F723" s="55"/>
      <c r="G723" s="34"/>
      <c r="H723" s="50"/>
      <c r="I723" s="45"/>
    </row>
    <row r="724" spans="1:9" x14ac:dyDescent="0.25">
      <c r="A724" s="40"/>
      <c r="B724" s="22"/>
      <c r="C724" s="70"/>
      <c r="D724" s="30"/>
      <c r="E724" s="32"/>
      <c r="F724" s="55"/>
      <c r="G724" s="34"/>
      <c r="H724" s="50"/>
      <c r="I724" s="45"/>
    </row>
    <row r="725" spans="1:9" x14ac:dyDescent="0.25">
      <c r="A725" s="40"/>
      <c r="B725" s="22"/>
      <c r="C725" s="70"/>
      <c r="D725" s="30"/>
      <c r="E725" s="32"/>
      <c r="F725" s="55"/>
      <c r="G725" s="34"/>
      <c r="H725" s="50"/>
      <c r="I725" s="45"/>
    </row>
    <row r="726" spans="1:9" x14ac:dyDescent="0.25">
      <c r="A726" s="40"/>
      <c r="B726" s="22"/>
      <c r="C726" s="70"/>
      <c r="D726" s="30"/>
      <c r="E726" s="32"/>
      <c r="F726" s="55"/>
      <c r="G726" s="34"/>
      <c r="H726" s="50"/>
      <c r="I726" s="45"/>
    </row>
    <row r="727" spans="1:9" x14ac:dyDescent="0.25">
      <c r="A727" s="40"/>
      <c r="B727" s="22"/>
      <c r="C727" s="70"/>
      <c r="D727" s="30"/>
      <c r="E727" s="32"/>
      <c r="F727" s="55"/>
      <c r="G727" s="34"/>
      <c r="H727" s="50"/>
      <c r="I727" s="45"/>
    </row>
    <row r="728" spans="1:9" x14ac:dyDescent="0.25">
      <c r="A728" s="40"/>
      <c r="B728" s="22"/>
      <c r="C728" s="70"/>
      <c r="D728" s="30"/>
      <c r="E728" s="32"/>
      <c r="F728" s="55"/>
      <c r="G728" s="34"/>
      <c r="H728" s="50"/>
      <c r="I728" s="45"/>
    </row>
    <row r="729" spans="1:9" x14ac:dyDescent="0.25">
      <c r="A729" s="40"/>
      <c r="B729" s="22"/>
      <c r="C729" s="70"/>
      <c r="D729" s="30"/>
      <c r="E729" s="32"/>
      <c r="F729" s="55"/>
      <c r="G729" s="34"/>
      <c r="H729" s="50"/>
      <c r="I729" s="45"/>
    </row>
    <row r="730" spans="1:9" x14ac:dyDescent="0.25">
      <c r="A730" s="40"/>
      <c r="B730" s="22"/>
      <c r="C730" s="70"/>
      <c r="D730" s="30"/>
      <c r="E730" s="32"/>
      <c r="F730" s="55"/>
      <c r="G730" s="34"/>
      <c r="H730" s="50"/>
      <c r="I730" s="45"/>
    </row>
    <row r="731" spans="1:9" x14ac:dyDescent="0.25">
      <c r="A731" s="40"/>
      <c r="B731" s="22"/>
      <c r="C731" s="70"/>
      <c r="D731" s="30"/>
      <c r="E731" s="32"/>
      <c r="F731" s="55"/>
      <c r="G731" s="34"/>
      <c r="H731" s="50"/>
      <c r="I731" s="45"/>
    </row>
    <row r="732" spans="1:9" x14ac:dyDescent="0.25">
      <c r="A732" s="40"/>
      <c r="B732" s="22"/>
      <c r="C732" s="70"/>
      <c r="D732" s="30"/>
      <c r="E732" s="32"/>
      <c r="F732" s="55"/>
      <c r="G732" s="34"/>
      <c r="H732" s="50"/>
      <c r="I732" s="45"/>
    </row>
    <row r="733" spans="1:9" x14ac:dyDescent="0.25">
      <c r="A733" s="40"/>
      <c r="B733" s="22"/>
      <c r="C733" s="70"/>
      <c r="D733" s="30"/>
      <c r="E733" s="32"/>
      <c r="F733" s="55"/>
      <c r="G733" s="34"/>
      <c r="H733" s="50"/>
      <c r="I733" s="45"/>
    </row>
    <row r="734" spans="1:9" x14ac:dyDescent="0.25">
      <c r="A734" s="40"/>
      <c r="B734" s="22"/>
      <c r="C734" s="70"/>
      <c r="D734" s="30"/>
      <c r="E734" s="32"/>
      <c r="F734" s="55"/>
      <c r="G734" s="34"/>
      <c r="H734" s="50"/>
      <c r="I734" s="45"/>
    </row>
    <row r="735" spans="1:9" x14ac:dyDescent="0.25">
      <c r="A735" s="40"/>
      <c r="B735" s="22"/>
      <c r="C735" s="70"/>
      <c r="D735" s="30"/>
      <c r="E735" s="32"/>
      <c r="F735" s="55"/>
      <c r="G735" s="34"/>
      <c r="H735" s="50"/>
      <c r="I735" s="45"/>
    </row>
    <row r="736" spans="1:9" x14ac:dyDescent="0.25">
      <c r="A736" s="40"/>
      <c r="B736" s="22"/>
      <c r="C736" s="70"/>
      <c r="D736" s="30"/>
      <c r="E736" s="32"/>
      <c r="F736" s="55"/>
      <c r="G736" s="34"/>
      <c r="H736" s="50"/>
      <c r="I736" s="45"/>
    </row>
    <row r="737" spans="1:9" x14ac:dyDescent="0.25">
      <c r="A737" s="40"/>
      <c r="B737" s="22"/>
      <c r="C737" s="70"/>
      <c r="D737" s="30"/>
      <c r="E737" s="32"/>
      <c r="F737" s="55"/>
      <c r="G737" s="34"/>
      <c r="H737" s="50"/>
      <c r="I737" s="45"/>
    </row>
    <row r="738" spans="1:9" x14ac:dyDescent="0.25">
      <c r="A738" s="40"/>
      <c r="B738" s="22"/>
      <c r="C738" s="70"/>
      <c r="D738" s="30"/>
      <c r="E738" s="32"/>
      <c r="F738" s="55"/>
      <c r="G738" s="34"/>
      <c r="H738" s="50"/>
      <c r="I738" s="45"/>
    </row>
    <row r="739" spans="1:9" x14ac:dyDescent="0.25">
      <c r="A739" s="40"/>
      <c r="B739" s="22"/>
      <c r="C739" s="70"/>
      <c r="D739" s="30"/>
      <c r="E739" s="32"/>
      <c r="F739" s="55"/>
      <c r="G739" s="34"/>
      <c r="H739" s="50"/>
      <c r="I739" s="45"/>
    </row>
    <row r="740" spans="1:9" x14ac:dyDescent="0.25">
      <c r="A740" s="40"/>
      <c r="B740" s="22"/>
      <c r="C740" s="70"/>
      <c r="D740" s="30"/>
      <c r="E740" s="32"/>
      <c r="F740" s="55"/>
      <c r="G740" s="34"/>
      <c r="H740" s="50"/>
      <c r="I740" s="45"/>
    </row>
    <row r="741" spans="1:9" x14ac:dyDescent="0.25">
      <c r="A741" s="40"/>
      <c r="B741" s="22"/>
      <c r="C741" s="70"/>
      <c r="D741" s="30"/>
      <c r="E741" s="32"/>
      <c r="F741" s="55"/>
      <c r="G741" s="34"/>
      <c r="H741" s="50"/>
      <c r="I741" s="45"/>
    </row>
    <row r="742" spans="1:9" x14ac:dyDescent="0.25">
      <c r="A742" s="40"/>
      <c r="B742" s="22"/>
      <c r="C742" s="70"/>
      <c r="D742" s="30"/>
      <c r="E742" s="32"/>
      <c r="F742" s="55"/>
      <c r="G742" s="34"/>
      <c r="H742" s="50"/>
      <c r="I742" s="45"/>
    </row>
    <row r="743" spans="1:9" x14ac:dyDescent="0.25">
      <c r="A743" s="40"/>
      <c r="B743" s="22"/>
      <c r="C743" s="70"/>
      <c r="D743" s="30"/>
      <c r="E743" s="32"/>
      <c r="F743" s="55"/>
      <c r="G743" s="34"/>
      <c r="H743" s="50"/>
      <c r="I743" s="45"/>
    </row>
    <row r="744" spans="1:9" x14ac:dyDescent="0.25">
      <c r="A744" s="40"/>
      <c r="B744" s="22"/>
      <c r="C744" s="70"/>
      <c r="D744" s="30"/>
      <c r="E744" s="32"/>
      <c r="F744" s="55"/>
      <c r="G744" s="34"/>
      <c r="H744" s="50"/>
      <c r="I744" s="45"/>
    </row>
    <row r="745" spans="1:9" x14ac:dyDescent="0.25">
      <c r="A745" s="40"/>
      <c r="B745" s="22"/>
      <c r="C745" s="70"/>
      <c r="D745" s="30"/>
      <c r="E745" s="32"/>
      <c r="F745" s="55"/>
      <c r="G745" s="34"/>
      <c r="H745" s="50"/>
      <c r="I745" s="45"/>
    </row>
    <row r="746" spans="1:9" x14ac:dyDescent="0.25">
      <c r="A746" s="40"/>
      <c r="B746" s="22"/>
      <c r="C746" s="70"/>
      <c r="D746" s="30"/>
      <c r="E746" s="32"/>
      <c r="F746" s="55"/>
      <c r="G746" s="34"/>
      <c r="H746" s="50"/>
      <c r="I746" s="45"/>
    </row>
    <row r="747" spans="1:9" x14ac:dyDescent="0.25">
      <c r="A747" s="40"/>
      <c r="B747" s="22"/>
      <c r="C747" s="70"/>
      <c r="D747" s="30"/>
      <c r="E747" s="32"/>
      <c r="F747" s="55"/>
      <c r="G747" s="34"/>
      <c r="H747" s="50"/>
      <c r="I747" s="45"/>
    </row>
    <row r="748" spans="1:9" x14ac:dyDescent="0.25">
      <c r="A748" s="40"/>
      <c r="B748" s="22"/>
      <c r="C748" s="70"/>
      <c r="D748" s="30"/>
      <c r="E748" s="32"/>
      <c r="F748" s="55"/>
      <c r="G748" s="34"/>
      <c r="H748" s="50"/>
      <c r="I748" s="45"/>
    </row>
    <row r="749" spans="1:9" x14ac:dyDescent="0.25">
      <c r="A749" s="40"/>
      <c r="B749" s="22"/>
      <c r="C749" s="70"/>
      <c r="D749" s="30"/>
      <c r="E749" s="32"/>
      <c r="F749" s="55"/>
      <c r="G749" s="34"/>
      <c r="H749" s="50"/>
      <c r="I749" s="45"/>
    </row>
    <row r="750" spans="1:9" x14ac:dyDescent="0.25">
      <c r="A750" s="40"/>
      <c r="B750" s="22"/>
      <c r="C750" s="70"/>
      <c r="D750" s="30"/>
      <c r="E750" s="32"/>
      <c r="F750" s="55"/>
      <c r="G750" s="34"/>
      <c r="H750" s="50"/>
      <c r="I750" s="45"/>
    </row>
    <row r="751" spans="1:9" x14ac:dyDescent="0.25">
      <c r="A751" s="40"/>
      <c r="B751" s="22"/>
      <c r="C751" s="70"/>
      <c r="D751" s="30"/>
      <c r="E751" s="32"/>
      <c r="F751" s="55"/>
      <c r="G751" s="34"/>
      <c r="H751" s="50"/>
      <c r="I751" s="45"/>
    </row>
    <row r="752" spans="1:9" x14ac:dyDescent="0.25">
      <c r="A752" s="40"/>
      <c r="B752" s="22"/>
      <c r="C752" s="70"/>
      <c r="D752" s="30"/>
      <c r="E752" s="32"/>
      <c r="F752" s="55"/>
      <c r="G752" s="34"/>
      <c r="H752" s="50"/>
      <c r="I752" s="45"/>
    </row>
    <row r="753" spans="1:9" x14ac:dyDescent="0.25">
      <c r="A753" s="40"/>
      <c r="B753" s="22"/>
      <c r="C753" s="70"/>
      <c r="D753" s="30"/>
      <c r="E753" s="32"/>
      <c r="F753" s="55"/>
      <c r="G753" s="34"/>
      <c r="H753" s="50"/>
      <c r="I753" s="45"/>
    </row>
    <row r="754" spans="1:9" x14ac:dyDescent="0.25">
      <c r="A754" s="40"/>
      <c r="B754" s="22"/>
      <c r="C754" s="70"/>
      <c r="D754" s="30"/>
      <c r="E754" s="32"/>
      <c r="F754" s="55"/>
      <c r="G754" s="34"/>
      <c r="H754" s="50"/>
      <c r="I754" s="45"/>
    </row>
    <row r="755" spans="1:9" x14ac:dyDescent="0.25">
      <c r="A755" s="40"/>
      <c r="B755" s="22"/>
      <c r="C755" s="70"/>
      <c r="D755" s="30"/>
      <c r="E755" s="32"/>
      <c r="F755" s="55"/>
      <c r="G755" s="34"/>
      <c r="H755" s="50"/>
      <c r="I755" s="45"/>
    </row>
    <row r="756" spans="1:9" x14ac:dyDescent="0.25">
      <c r="A756" s="40"/>
      <c r="B756" s="22"/>
      <c r="C756" s="70"/>
      <c r="D756" s="30"/>
      <c r="E756" s="32"/>
      <c r="F756" s="55"/>
      <c r="G756" s="34"/>
      <c r="H756" s="50"/>
      <c r="I756" s="45"/>
    </row>
    <row r="757" spans="1:9" x14ac:dyDescent="0.25">
      <c r="A757" s="40"/>
      <c r="B757" s="22"/>
      <c r="C757" s="70"/>
      <c r="D757" s="30"/>
      <c r="E757" s="32"/>
      <c r="F757" s="55"/>
      <c r="G757" s="34"/>
      <c r="H757" s="50"/>
      <c r="I757" s="45"/>
    </row>
    <row r="758" spans="1:9" x14ac:dyDescent="0.25">
      <c r="A758" s="40"/>
      <c r="B758" s="22"/>
      <c r="C758" s="70"/>
      <c r="D758" s="30"/>
      <c r="E758" s="32"/>
      <c r="F758" s="55"/>
      <c r="G758" s="34"/>
      <c r="H758" s="50"/>
      <c r="I758" s="45"/>
    </row>
    <row r="759" spans="1:9" x14ac:dyDescent="0.25">
      <c r="A759" s="40"/>
      <c r="B759" s="22"/>
      <c r="C759" s="70"/>
      <c r="D759" s="30"/>
      <c r="E759" s="32"/>
      <c r="F759" s="55"/>
      <c r="G759" s="34"/>
      <c r="H759" s="50"/>
      <c r="I759" s="45"/>
    </row>
    <row r="760" spans="1:9" x14ac:dyDescent="0.25">
      <c r="A760" s="40"/>
      <c r="B760" s="22"/>
      <c r="C760" s="70"/>
      <c r="D760" s="30"/>
      <c r="E760" s="32"/>
      <c r="F760" s="55"/>
      <c r="G760" s="34"/>
      <c r="H760" s="50"/>
      <c r="I760" s="45"/>
    </row>
    <row r="761" spans="1:9" x14ac:dyDescent="0.25">
      <c r="A761" s="40"/>
      <c r="B761" s="22"/>
      <c r="C761" s="70"/>
      <c r="D761" s="30"/>
      <c r="E761" s="32"/>
      <c r="F761" s="55"/>
      <c r="G761" s="34"/>
      <c r="H761" s="50"/>
      <c r="I761" s="45"/>
    </row>
    <row r="762" spans="1:9" x14ac:dyDescent="0.25">
      <c r="A762" s="40"/>
      <c r="B762" s="22"/>
      <c r="C762" s="70"/>
      <c r="D762" s="30"/>
      <c r="E762" s="32"/>
      <c r="F762" s="55"/>
      <c r="G762" s="34"/>
      <c r="H762" s="50"/>
      <c r="I762" s="45"/>
    </row>
    <row r="763" spans="1:9" x14ac:dyDescent="0.25">
      <c r="A763" s="40"/>
      <c r="B763" s="22"/>
      <c r="C763" s="70"/>
      <c r="D763" s="30"/>
      <c r="E763" s="32"/>
      <c r="F763" s="55"/>
      <c r="G763" s="34"/>
      <c r="H763" s="50"/>
      <c r="I763" s="45"/>
    </row>
    <row r="764" spans="1:9" x14ac:dyDescent="0.25">
      <c r="A764" s="40"/>
      <c r="B764" s="22"/>
      <c r="C764" s="70"/>
      <c r="D764" s="30"/>
      <c r="E764" s="32"/>
      <c r="F764" s="55"/>
      <c r="G764" s="34"/>
      <c r="H764" s="50"/>
      <c r="I764" s="45"/>
    </row>
    <row r="765" spans="1:9" x14ac:dyDescent="0.25">
      <c r="A765" s="40"/>
      <c r="B765" s="22"/>
      <c r="C765" s="70"/>
      <c r="D765" s="30"/>
      <c r="E765" s="32"/>
      <c r="F765" s="55"/>
      <c r="G765" s="34"/>
      <c r="H765" s="50"/>
      <c r="I765" s="45"/>
    </row>
    <row r="766" spans="1:9" x14ac:dyDescent="0.25">
      <c r="A766" s="40"/>
      <c r="B766" s="22"/>
      <c r="C766" s="70"/>
      <c r="D766" s="30"/>
      <c r="E766" s="32"/>
      <c r="F766" s="55"/>
      <c r="G766" s="34"/>
      <c r="H766" s="50"/>
      <c r="I766" s="45"/>
    </row>
    <row r="767" spans="1:9" x14ac:dyDescent="0.25">
      <c r="A767" s="40"/>
      <c r="B767" s="22"/>
      <c r="C767" s="70"/>
      <c r="D767" s="30"/>
      <c r="E767" s="32"/>
      <c r="F767" s="55"/>
      <c r="G767" s="34"/>
      <c r="H767" s="50"/>
      <c r="I767" s="45"/>
    </row>
    <row r="768" spans="1:9" x14ac:dyDescent="0.25">
      <c r="A768" s="40"/>
      <c r="B768" s="22"/>
      <c r="C768" s="70"/>
      <c r="D768" s="30"/>
      <c r="E768" s="32"/>
      <c r="F768" s="55"/>
      <c r="G768" s="34"/>
      <c r="H768" s="50"/>
      <c r="I768" s="45"/>
    </row>
    <row r="769" spans="1:9" x14ac:dyDescent="0.25">
      <c r="A769" s="40"/>
      <c r="B769" s="22"/>
      <c r="C769" s="70"/>
      <c r="D769" s="30"/>
      <c r="E769" s="32"/>
      <c r="F769" s="55"/>
      <c r="G769" s="34"/>
      <c r="H769" s="50"/>
      <c r="I769" s="45"/>
    </row>
    <row r="770" spans="1:9" x14ac:dyDescent="0.25">
      <c r="A770" s="40"/>
      <c r="B770" s="22"/>
      <c r="C770" s="70"/>
      <c r="D770" s="30"/>
      <c r="E770" s="32"/>
      <c r="F770" s="55"/>
      <c r="G770" s="34"/>
      <c r="H770" s="50"/>
      <c r="I770" s="45"/>
    </row>
    <row r="771" spans="1:9" x14ac:dyDescent="0.25">
      <c r="A771" s="40"/>
      <c r="B771" s="22"/>
      <c r="C771" s="70"/>
      <c r="D771" s="30"/>
      <c r="E771" s="32"/>
      <c r="F771" s="55"/>
      <c r="G771" s="34"/>
      <c r="H771" s="50"/>
      <c r="I771" s="45"/>
    </row>
    <row r="772" spans="1:9" x14ac:dyDescent="0.25">
      <c r="A772" s="40"/>
      <c r="B772" s="22"/>
      <c r="C772" s="70"/>
      <c r="D772" s="30"/>
      <c r="E772" s="32"/>
      <c r="F772" s="55"/>
      <c r="G772" s="34"/>
      <c r="H772" s="50"/>
      <c r="I772" s="45"/>
    </row>
    <row r="773" spans="1:9" x14ac:dyDescent="0.25">
      <c r="A773" s="40"/>
      <c r="B773" s="22"/>
      <c r="C773" s="70"/>
      <c r="D773" s="30"/>
      <c r="E773" s="32"/>
      <c r="F773" s="55"/>
      <c r="G773" s="34"/>
      <c r="H773" s="50"/>
      <c r="I773" s="45"/>
    </row>
    <row r="774" spans="1:9" x14ac:dyDescent="0.25">
      <c r="A774" s="40"/>
      <c r="B774" s="22"/>
      <c r="C774" s="70"/>
      <c r="D774" s="30"/>
      <c r="E774" s="32"/>
      <c r="F774" s="55"/>
      <c r="G774" s="34"/>
      <c r="H774" s="50"/>
      <c r="I774" s="45"/>
    </row>
    <row r="775" spans="1:9" x14ac:dyDescent="0.25">
      <c r="A775" s="40"/>
      <c r="B775" s="22"/>
      <c r="C775" s="70"/>
      <c r="D775" s="30"/>
      <c r="E775" s="32"/>
      <c r="F775" s="55"/>
      <c r="G775" s="34"/>
      <c r="H775" s="50"/>
      <c r="I775" s="45"/>
    </row>
    <row r="776" spans="1:9" x14ac:dyDescent="0.25">
      <c r="A776" s="40"/>
      <c r="B776" s="22"/>
      <c r="C776" s="70"/>
      <c r="D776" s="30"/>
      <c r="E776" s="32"/>
      <c r="F776" s="55"/>
      <c r="G776" s="34"/>
      <c r="H776" s="50"/>
      <c r="I776" s="45"/>
    </row>
    <row r="777" spans="1:9" x14ac:dyDescent="0.25">
      <c r="A777" s="40"/>
      <c r="B777" s="22"/>
      <c r="C777" s="70"/>
      <c r="D777" s="30"/>
      <c r="E777" s="32"/>
      <c r="F777" s="55"/>
      <c r="G777" s="34"/>
      <c r="H777" s="50"/>
      <c r="I777" s="45"/>
    </row>
    <row r="778" spans="1:9" x14ac:dyDescent="0.25">
      <c r="A778" s="40"/>
      <c r="B778" s="22"/>
      <c r="C778" s="70"/>
      <c r="D778" s="30"/>
      <c r="E778" s="32"/>
      <c r="F778" s="55"/>
      <c r="G778" s="34"/>
      <c r="H778" s="50"/>
      <c r="I778" s="45"/>
    </row>
    <row r="779" spans="1:9" x14ac:dyDescent="0.25">
      <c r="A779" s="40"/>
      <c r="B779" s="22"/>
      <c r="C779" s="70"/>
      <c r="D779" s="30"/>
      <c r="E779" s="32"/>
      <c r="F779" s="55"/>
      <c r="G779" s="34"/>
      <c r="H779" s="50"/>
      <c r="I779" s="45"/>
    </row>
    <row r="780" spans="1:9" x14ac:dyDescent="0.25">
      <c r="A780" s="40"/>
      <c r="B780" s="22"/>
      <c r="C780" s="70"/>
      <c r="D780" s="30"/>
      <c r="E780" s="32"/>
      <c r="F780" s="55"/>
      <c r="G780" s="34"/>
      <c r="H780" s="50"/>
      <c r="I780" s="45"/>
    </row>
    <row r="781" spans="1:9" x14ac:dyDescent="0.25">
      <c r="A781" s="40"/>
      <c r="B781" s="22"/>
      <c r="C781" s="70"/>
      <c r="D781" s="30"/>
      <c r="E781" s="32"/>
      <c r="F781" s="55"/>
      <c r="G781" s="34"/>
      <c r="H781" s="50"/>
      <c r="I781" s="45"/>
    </row>
    <row r="782" spans="1:9" x14ac:dyDescent="0.25">
      <c r="A782" s="40"/>
      <c r="B782" s="22"/>
      <c r="C782" s="70"/>
      <c r="D782" s="30"/>
      <c r="E782" s="32"/>
      <c r="F782" s="55"/>
      <c r="G782" s="34"/>
      <c r="H782" s="50"/>
      <c r="I782" s="45"/>
    </row>
    <row r="783" spans="1:9" x14ac:dyDescent="0.25">
      <c r="A783" s="40"/>
      <c r="B783" s="22"/>
      <c r="C783" s="70"/>
      <c r="D783" s="30"/>
      <c r="E783" s="32"/>
      <c r="F783" s="55"/>
      <c r="G783" s="34"/>
      <c r="H783" s="50"/>
      <c r="I783" s="45"/>
    </row>
    <row r="784" spans="1:9" x14ac:dyDescent="0.25">
      <c r="A784" s="40"/>
      <c r="B784" s="22"/>
      <c r="C784" s="70"/>
      <c r="D784" s="30"/>
      <c r="E784" s="32"/>
      <c r="F784" s="55"/>
      <c r="G784" s="34"/>
      <c r="H784" s="50"/>
      <c r="I784" s="45"/>
    </row>
    <row r="785" spans="1:9" x14ac:dyDescent="0.25">
      <c r="A785" s="40"/>
      <c r="B785" s="22"/>
      <c r="C785" s="70"/>
      <c r="D785" s="30"/>
      <c r="E785" s="32"/>
      <c r="F785" s="55"/>
      <c r="G785" s="34"/>
      <c r="H785" s="50"/>
      <c r="I785" s="45"/>
    </row>
    <row r="786" spans="1:9" x14ac:dyDescent="0.25">
      <c r="A786" s="40"/>
      <c r="B786" s="22"/>
      <c r="C786" s="70"/>
      <c r="D786" s="30"/>
      <c r="E786" s="32"/>
      <c r="F786" s="55"/>
      <c r="G786" s="34"/>
      <c r="H786" s="50"/>
      <c r="I786" s="45"/>
    </row>
    <row r="787" spans="1:9" x14ac:dyDescent="0.25">
      <c r="A787" s="40"/>
      <c r="B787" s="22"/>
      <c r="C787" s="70"/>
      <c r="D787" s="30"/>
      <c r="E787" s="32"/>
      <c r="F787" s="55"/>
      <c r="G787" s="34"/>
      <c r="H787" s="50"/>
      <c r="I787" s="45"/>
    </row>
    <row r="788" spans="1:9" x14ac:dyDescent="0.25">
      <c r="A788" s="40"/>
      <c r="B788" s="22"/>
      <c r="C788" s="70"/>
      <c r="D788" s="30"/>
      <c r="E788" s="32"/>
      <c r="F788" s="55"/>
      <c r="G788" s="34"/>
      <c r="H788" s="50"/>
      <c r="I788" s="45"/>
    </row>
    <row r="789" spans="1:9" x14ac:dyDescent="0.25">
      <c r="A789" s="40"/>
      <c r="B789" s="22"/>
      <c r="C789" s="70"/>
      <c r="D789" s="30"/>
      <c r="E789" s="32"/>
      <c r="F789" s="55"/>
      <c r="G789" s="34"/>
      <c r="H789" s="50"/>
      <c r="I789" s="45"/>
    </row>
    <row r="790" spans="1:9" x14ac:dyDescent="0.25">
      <c r="A790" s="40"/>
      <c r="B790" s="22"/>
      <c r="C790" s="70"/>
      <c r="D790" s="30"/>
      <c r="E790" s="32"/>
      <c r="F790" s="55"/>
      <c r="G790" s="34"/>
      <c r="H790" s="50"/>
      <c r="I790" s="45"/>
    </row>
    <row r="791" spans="1:9" x14ac:dyDescent="0.25">
      <c r="A791" s="40"/>
      <c r="B791" s="22"/>
      <c r="C791" s="70"/>
      <c r="D791" s="30"/>
      <c r="E791" s="32"/>
      <c r="F791" s="55"/>
      <c r="G791" s="34"/>
      <c r="H791" s="50"/>
      <c r="I791" s="45"/>
    </row>
    <row r="792" spans="1:9" x14ac:dyDescent="0.25">
      <c r="A792" s="40"/>
      <c r="B792" s="22"/>
      <c r="C792" s="70"/>
      <c r="D792" s="30"/>
      <c r="E792" s="32"/>
      <c r="F792" s="55"/>
      <c r="G792" s="34"/>
      <c r="H792" s="50"/>
      <c r="I792" s="45"/>
    </row>
    <row r="793" spans="1:9" x14ac:dyDescent="0.25">
      <c r="A793" s="40"/>
      <c r="B793" s="22"/>
      <c r="C793" s="70"/>
      <c r="D793" s="30"/>
      <c r="E793" s="32"/>
      <c r="F793" s="55"/>
      <c r="G793" s="34"/>
      <c r="H793" s="50"/>
      <c r="I793" s="45"/>
    </row>
    <row r="794" spans="1:9" x14ac:dyDescent="0.25">
      <c r="A794" s="40"/>
      <c r="B794" s="22"/>
      <c r="C794" s="70"/>
      <c r="D794" s="30"/>
      <c r="E794" s="32"/>
      <c r="F794" s="55"/>
      <c r="G794" s="34"/>
      <c r="H794" s="50"/>
      <c r="I794" s="45"/>
    </row>
    <row r="795" spans="1:9" x14ac:dyDescent="0.25">
      <c r="A795" s="40"/>
      <c r="B795" s="22"/>
      <c r="C795" s="70"/>
      <c r="D795" s="30"/>
      <c r="E795" s="32"/>
      <c r="F795" s="55"/>
      <c r="G795" s="34"/>
      <c r="H795" s="50"/>
      <c r="I795" s="45"/>
    </row>
    <row r="796" spans="1:9" x14ac:dyDescent="0.25">
      <c r="A796" s="40"/>
      <c r="B796" s="22"/>
      <c r="C796" s="70"/>
      <c r="D796" s="30"/>
      <c r="E796" s="32"/>
      <c r="F796" s="55"/>
      <c r="G796" s="34"/>
      <c r="H796" s="50"/>
      <c r="I796" s="45"/>
    </row>
    <row r="797" spans="1:9" x14ac:dyDescent="0.25">
      <c r="A797" s="40"/>
      <c r="B797" s="22"/>
      <c r="C797" s="70"/>
      <c r="D797" s="30"/>
      <c r="E797" s="32"/>
      <c r="F797" s="55"/>
      <c r="G797" s="34"/>
      <c r="H797" s="50"/>
      <c r="I797" s="45"/>
    </row>
    <row r="798" spans="1:9" x14ac:dyDescent="0.25">
      <c r="A798" s="40"/>
      <c r="B798" s="22"/>
      <c r="C798" s="70"/>
      <c r="D798" s="30"/>
      <c r="E798" s="32"/>
      <c r="F798" s="55"/>
      <c r="G798" s="34"/>
      <c r="H798" s="50"/>
      <c r="I798" s="45"/>
    </row>
    <row r="799" spans="1:9" x14ac:dyDescent="0.25">
      <c r="A799" s="40"/>
      <c r="B799" s="22"/>
      <c r="C799" s="70"/>
      <c r="D799" s="30"/>
      <c r="E799" s="32"/>
      <c r="F799" s="55"/>
      <c r="G799" s="34"/>
      <c r="H799" s="50"/>
      <c r="I799" s="45"/>
    </row>
    <row r="800" spans="1:9" x14ac:dyDescent="0.25">
      <c r="A800" s="40"/>
      <c r="B800" s="22"/>
      <c r="C800" s="70"/>
      <c r="D800" s="30"/>
      <c r="E800" s="32"/>
      <c r="F800" s="55"/>
      <c r="G800" s="34"/>
      <c r="H800" s="50"/>
      <c r="I800" s="45"/>
    </row>
    <row r="801" spans="1:9" x14ac:dyDescent="0.25">
      <c r="A801" s="40"/>
      <c r="B801" s="22"/>
      <c r="C801" s="70"/>
      <c r="D801" s="30"/>
      <c r="E801" s="32"/>
      <c r="F801" s="55"/>
      <c r="G801" s="34"/>
      <c r="H801" s="50"/>
      <c r="I801" s="45"/>
    </row>
    <row r="802" spans="1:9" x14ac:dyDescent="0.25">
      <c r="A802" s="40"/>
      <c r="B802" s="22"/>
      <c r="C802" s="70"/>
      <c r="D802" s="30"/>
      <c r="E802" s="32"/>
      <c r="F802" s="55"/>
      <c r="G802" s="34"/>
      <c r="H802" s="50"/>
      <c r="I802" s="45"/>
    </row>
    <row r="803" spans="1:9" x14ac:dyDescent="0.25">
      <c r="A803" s="40"/>
      <c r="B803" s="22"/>
      <c r="C803" s="70"/>
      <c r="D803" s="30"/>
      <c r="E803" s="32"/>
      <c r="F803" s="55"/>
      <c r="G803" s="34"/>
      <c r="H803" s="50"/>
      <c r="I803" s="45"/>
    </row>
    <row r="804" spans="1:9" x14ac:dyDescent="0.25">
      <c r="A804" s="40"/>
      <c r="B804" s="22"/>
      <c r="C804" s="70"/>
      <c r="D804" s="30"/>
      <c r="E804" s="32"/>
      <c r="F804" s="55"/>
      <c r="G804" s="34"/>
      <c r="H804" s="50"/>
      <c r="I804" s="45"/>
    </row>
    <row r="805" spans="1:9" x14ac:dyDescent="0.25">
      <c r="A805" s="40"/>
      <c r="B805" s="22"/>
      <c r="C805" s="70"/>
      <c r="D805" s="30"/>
      <c r="E805" s="32"/>
      <c r="F805" s="55"/>
      <c r="G805" s="34"/>
      <c r="H805" s="50"/>
      <c r="I805" s="45"/>
    </row>
    <row r="806" spans="1:9" x14ac:dyDescent="0.25">
      <c r="A806" s="40"/>
      <c r="B806" s="22"/>
      <c r="C806" s="70"/>
      <c r="D806" s="30"/>
      <c r="E806" s="32"/>
      <c r="F806" s="55"/>
      <c r="G806" s="34"/>
      <c r="H806" s="50"/>
      <c r="I806" s="45"/>
    </row>
    <row r="807" spans="1:9" x14ac:dyDescent="0.25">
      <c r="A807" s="40"/>
      <c r="B807" s="22"/>
      <c r="C807" s="70"/>
      <c r="D807" s="30"/>
      <c r="E807" s="32"/>
      <c r="F807" s="55"/>
      <c r="G807" s="34"/>
      <c r="H807" s="50"/>
      <c r="I807" s="45"/>
    </row>
    <row r="808" spans="1:9" x14ac:dyDescent="0.25">
      <c r="A808" s="40"/>
      <c r="B808" s="22"/>
      <c r="C808" s="70"/>
      <c r="D808" s="30"/>
      <c r="E808" s="32"/>
      <c r="F808" s="55"/>
      <c r="G808" s="34"/>
      <c r="H808" s="50"/>
      <c r="I808" s="45"/>
    </row>
    <row r="809" spans="1:9" x14ac:dyDescent="0.25">
      <c r="A809" s="40"/>
      <c r="B809" s="22"/>
      <c r="C809" s="70"/>
      <c r="D809" s="30"/>
      <c r="E809" s="32"/>
      <c r="F809" s="55"/>
      <c r="G809" s="34"/>
      <c r="H809" s="50"/>
      <c r="I809" s="45"/>
    </row>
    <row r="810" spans="1:9" x14ac:dyDescent="0.25">
      <c r="A810" s="40"/>
      <c r="B810" s="22"/>
      <c r="C810" s="70"/>
      <c r="D810" s="30"/>
      <c r="E810" s="32"/>
      <c r="F810" s="55"/>
      <c r="G810" s="34"/>
      <c r="H810" s="50"/>
      <c r="I810" s="45"/>
    </row>
    <row r="811" spans="1:9" x14ac:dyDescent="0.25">
      <c r="A811" s="40"/>
      <c r="B811" s="22"/>
      <c r="C811" s="70"/>
      <c r="D811" s="30"/>
      <c r="E811" s="32"/>
      <c r="F811" s="55"/>
      <c r="G811" s="34"/>
      <c r="H811" s="50"/>
      <c r="I811" s="45"/>
    </row>
    <row r="812" spans="1:9" x14ac:dyDescent="0.25">
      <c r="A812" s="40"/>
      <c r="B812" s="22"/>
      <c r="C812" s="70"/>
      <c r="D812" s="30"/>
      <c r="E812" s="32"/>
      <c r="F812" s="55"/>
      <c r="G812" s="34"/>
      <c r="H812" s="50"/>
      <c r="I812" s="45"/>
    </row>
    <row r="813" spans="1:9" x14ac:dyDescent="0.25">
      <c r="A813" s="40"/>
      <c r="B813" s="22"/>
      <c r="C813" s="70"/>
      <c r="D813" s="30"/>
      <c r="E813" s="32"/>
      <c r="F813" s="55"/>
      <c r="G813" s="34"/>
      <c r="H813" s="50"/>
      <c r="I813" s="45"/>
    </row>
    <row r="814" spans="1:9" x14ac:dyDescent="0.25">
      <c r="A814" s="40"/>
      <c r="B814" s="22"/>
      <c r="C814" s="70"/>
      <c r="D814" s="30"/>
      <c r="E814" s="32"/>
      <c r="F814" s="55"/>
      <c r="G814" s="34"/>
      <c r="H814" s="50"/>
      <c r="I814" s="45"/>
    </row>
    <row r="815" spans="1:9" x14ac:dyDescent="0.25">
      <c r="A815" s="40"/>
      <c r="B815" s="22"/>
      <c r="C815" s="70"/>
      <c r="D815" s="30"/>
      <c r="E815" s="32"/>
      <c r="F815" s="55"/>
      <c r="G815" s="34"/>
      <c r="H815" s="50"/>
      <c r="I815" s="45"/>
    </row>
    <row r="816" spans="1:9" x14ac:dyDescent="0.25">
      <c r="A816" s="40"/>
      <c r="B816" s="22"/>
      <c r="C816" s="70"/>
      <c r="D816" s="30"/>
      <c r="E816" s="32"/>
      <c r="F816" s="55"/>
      <c r="G816" s="34"/>
      <c r="H816" s="50"/>
      <c r="I816" s="45"/>
    </row>
    <row r="817" spans="1:9" x14ac:dyDescent="0.25">
      <c r="A817" s="40"/>
      <c r="B817" s="22"/>
      <c r="C817" s="70"/>
      <c r="D817" s="30"/>
      <c r="E817" s="32"/>
      <c r="F817" s="55"/>
      <c r="G817" s="34"/>
      <c r="H817" s="50"/>
      <c r="I817" s="45"/>
    </row>
    <row r="818" spans="1:9" x14ac:dyDescent="0.25">
      <c r="A818" s="40"/>
      <c r="B818" s="22"/>
      <c r="C818" s="70"/>
      <c r="D818" s="30"/>
      <c r="E818" s="32"/>
      <c r="F818" s="55"/>
      <c r="G818" s="34"/>
      <c r="H818" s="50"/>
      <c r="I818" s="45"/>
    </row>
    <row r="819" spans="1:9" x14ac:dyDescent="0.25">
      <c r="A819" s="40"/>
      <c r="B819" s="22"/>
      <c r="C819" s="70"/>
      <c r="D819" s="30"/>
      <c r="E819" s="32"/>
      <c r="F819" s="55"/>
      <c r="G819" s="34"/>
      <c r="H819" s="50"/>
      <c r="I819" s="45"/>
    </row>
    <row r="820" spans="1:9" x14ac:dyDescent="0.25">
      <c r="A820" s="40"/>
      <c r="B820" s="22"/>
      <c r="C820" s="70"/>
      <c r="D820" s="30"/>
      <c r="E820" s="32"/>
      <c r="F820" s="55"/>
      <c r="G820" s="34"/>
      <c r="H820" s="50"/>
      <c r="I820" s="45"/>
    </row>
    <row r="821" spans="1:9" x14ac:dyDescent="0.25">
      <c r="A821" s="40"/>
      <c r="B821" s="22"/>
      <c r="C821" s="70"/>
      <c r="D821" s="30"/>
      <c r="E821" s="32"/>
      <c r="F821" s="55"/>
      <c r="G821" s="34"/>
      <c r="H821" s="50"/>
      <c r="I821" s="45"/>
    </row>
    <row r="822" spans="1:9" x14ac:dyDescent="0.25">
      <c r="A822" s="40"/>
      <c r="B822" s="22"/>
      <c r="C822" s="70"/>
      <c r="D822" s="30"/>
      <c r="E822" s="32"/>
      <c r="F822" s="55"/>
      <c r="G822" s="34"/>
      <c r="H822" s="50"/>
      <c r="I822" s="45"/>
    </row>
    <row r="823" spans="1:9" x14ac:dyDescent="0.25">
      <c r="A823" s="40"/>
      <c r="B823" s="22"/>
      <c r="C823" s="70"/>
      <c r="D823" s="30"/>
      <c r="E823" s="32"/>
      <c r="F823" s="55"/>
      <c r="G823" s="34"/>
      <c r="H823" s="50"/>
      <c r="I823" s="45"/>
    </row>
    <row r="824" spans="1:9" x14ac:dyDescent="0.25">
      <c r="A824" s="40"/>
      <c r="B824" s="22"/>
      <c r="C824" s="70"/>
      <c r="D824" s="30"/>
      <c r="E824" s="32"/>
      <c r="F824" s="55"/>
      <c r="G824" s="34"/>
      <c r="H824" s="50"/>
      <c r="I824" s="45"/>
    </row>
    <row r="825" spans="1:9" x14ac:dyDescent="0.25">
      <c r="A825" s="40"/>
      <c r="B825" s="22"/>
      <c r="C825" s="70"/>
      <c r="D825" s="30"/>
      <c r="E825" s="32"/>
      <c r="F825" s="55"/>
      <c r="G825" s="34"/>
      <c r="H825" s="50"/>
      <c r="I825" s="45"/>
    </row>
    <row r="826" spans="1:9" x14ac:dyDescent="0.25">
      <c r="A826" s="40"/>
      <c r="B826" s="22"/>
      <c r="C826" s="70"/>
      <c r="D826" s="30"/>
      <c r="E826" s="32"/>
      <c r="F826" s="55"/>
      <c r="G826" s="34"/>
      <c r="H826" s="50"/>
      <c r="I826" s="45"/>
    </row>
    <row r="827" spans="1:9" x14ac:dyDescent="0.25">
      <c r="A827" s="40"/>
      <c r="B827" s="22"/>
      <c r="C827" s="70"/>
      <c r="D827" s="30"/>
      <c r="E827" s="32"/>
      <c r="F827" s="55"/>
      <c r="G827" s="34"/>
      <c r="H827" s="50"/>
      <c r="I827" s="45"/>
    </row>
    <row r="828" spans="1:9" x14ac:dyDescent="0.25">
      <c r="A828" s="40"/>
      <c r="B828" s="22"/>
      <c r="C828" s="70"/>
      <c r="D828" s="30"/>
      <c r="E828" s="32"/>
      <c r="F828" s="55"/>
      <c r="G828" s="34"/>
      <c r="H828" s="50"/>
      <c r="I828" s="45"/>
    </row>
    <row r="829" spans="1:9" x14ac:dyDescent="0.25">
      <c r="A829" s="40"/>
      <c r="B829" s="22"/>
      <c r="C829" s="70"/>
      <c r="D829" s="30"/>
      <c r="E829" s="32"/>
      <c r="F829" s="55"/>
      <c r="G829" s="34"/>
      <c r="H829" s="50"/>
      <c r="I829" s="45"/>
    </row>
    <row r="830" spans="1:9" x14ac:dyDescent="0.25">
      <c r="A830" s="40"/>
      <c r="B830" s="22"/>
      <c r="C830" s="70"/>
      <c r="D830" s="30"/>
      <c r="E830" s="32"/>
      <c r="F830" s="55"/>
      <c r="G830" s="34"/>
      <c r="H830" s="50"/>
      <c r="I830" s="45"/>
    </row>
    <row r="831" spans="1:9" x14ac:dyDescent="0.25">
      <c r="A831" s="40"/>
      <c r="B831" s="22"/>
      <c r="C831" s="70"/>
      <c r="D831" s="30"/>
      <c r="E831" s="32"/>
      <c r="F831" s="55"/>
      <c r="G831" s="34"/>
      <c r="H831" s="50"/>
      <c r="I831" s="45"/>
    </row>
    <row r="832" spans="1:9" x14ac:dyDescent="0.25">
      <c r="A832" s="40"/>
      <c r="B832" s="22"/>
      <c r="C832" s="70"/>
      <c r="D832" s="30"/>
      <c r="E832" s="32"/>
      <c r="F832" s="55"/>
      <c r="G832" s="34"/>
      <c r="H832" s="50"/>
      <c r="I832" s="45"/>
    </row>
    <row r="833" spans="1:9" x14ac:dyDescent="0.25">
      <c r="A833" s="40"/>
      <c r="B833" s="22"/>
      <c r="C833" s="70"/>
      <c r="D833" s="30"/>
      <c r="E833" s="32"/>
      <c r="F833" s="55"/>
      <c r="G833" s="34"/>
      <c r="H833" s="50"/>
      <c r="I833" s="45"/>
    </row>
    <row r="834" spans="1:9" x14ac:dyDescent="0.25">
      <c r="A834" s="40"/>
      <c r="B834" s="22"/>
      <c r="C834" s="70"/>
      <c r="D834" s="30"/>
      <c r="E834" s="32"/>
      <c r="F834" s="55"/>
      <c r="G834" s="34"/>
      <c r="H834" s="50"/>
      <c r="I834" s="45"/>
    </row>
    <row r="835" spans="1:9" x14ac:dyDescent="0.25">
      <c r="A835" s="40"/>
      <c r="B835" s="22"/>
      <c r="C835" s="70"/>
      <c r="D835" s="30"/>
      <c r="E835" s="32"/>
      <c r="F835" s="55"/>
      <c r="G835" s="34"/>
      <c r="H835" s="50"/>
      <c r="I835" s="45"/>
    </row>
    <row r="836" spans="1:9" x14ac:dyDescent="0.25">
      <c r="A836" s="40"/>
      <c r="B836" s="22"/>
      <c r="C836" s="70"/>
      <c r="D836" s="30"/>
      <c r="E836" s="32"/>
      <c r="F836" s="55"/>
      <c r="G836" s="34"/>
      <c r="H836" s="50"/>
      <c r="I836" s="45"/>
    </row>
    <row r="837" spans="1:9" x14ac:dyDescent="0.25">
      <c r="A837" s="40"/>
      <c r="B837" s="22"/>
      <c r="C837" s="70"/>
      <c r="D837" s="30"/>
      <c r="E837" s="32"/>
      <c r="F837" s="55"/>
      <c r="G837" s="34"/>
      <c r="H837" s="50"/>
      <c r="I837" s="45"/>
    </row>
    <row r="838" spans="1:9" x14ac:dyDescent="0.25">
      <c r="A838" s="40"/>
      <c r="B838" s="22"/>
      <c r="C838" s="70"/>
      <c r="D838" s="30"/>
      <c r="E838" s="32"/>
      <c r="F838" s="55"/>
      <c r="G838" s="34"/>
      <c r="H838" s="50"/>
      <c r="I838" s="45"/>
    </row>
    <row r="839" spans="1:9" x14ac:dyDescent="0.25">
      <c r="A839" s="40"/>
      <c r="B839" s="22"/>
      <c r="C839" s="70"/>
      <c r="D839" s="30"/>
      <c r="E839" s="32"/>
      <c r="F839" s="55"/>
      <c r="G839" s="34"/>
      <c r="H839" s="50"/>
      <c r="I839" s="45"/>
    </row>
    <row r="840" spans="1:9" x14ac:dyDescent="0.25">
      <c r="A840" s="40"/>
      <c r="B840" s="22"/>
      <c r="C840" s="70"/>
      <c r="D840" s="30"/>
      <c r="E840" s="32"/>
      <c r="F840" s="55"/>
      <c r="G840" s="34"/>
      <c r="H840" s="50"/>
      <c r="I840" s="45"/>
    </row>
    <row r="841" spans="1:9" x14ac:dyDescent="0.25">
      <c r="A841" s="40"/>
      <c r="B841" s="22"/>
      <c r="C841" s="70"/>
      <c r="D841" s="30"/>
      <c r="E841" s="32"/>
      <c r="F841" s="55"/>
      <c r="G841" s="34"/>
      <c r="H841" s="50"/>
      <c r="I841" s="45"/>
    </row>
    <row r="842" spans="1:9" x14ac:dyDescent="0.25">
      <c r="A842" s="40"/>
      <c r="B842" s="22"/>
      <c r="C842" s="70"/>
      <c r="D842" s="30"/>
      <c r="E842" s="32"/>
      <c r="F842" s="55"/>
      <c r="G842" s="34"/>
      <c r="H842" s="50"/>
      <c r="I842" s="45"/>
    </row>
    <row r="843" spans="1:9" x14ac:dyDescent="0.25">
      <c r="A843" s="40"/>
      <c r="B843" s="22"/>
      <c r="C843" s="70"/>
      <c r="D843" s="30"/>
      <c r="E843" s="32"/>
      <c r="F843" s="55"/>
      <c r="G843" s="34"/>
      <c r="H843" s="50"/>
      <c r="I843" s="45"/>
    </row>
    <row r="844" spans="1:9" x14ac:dyDescent="0.25">
      <c r="A844" s="40"/>
      <c r="B844" s="22"/>
      <c r="C844" s="70"/>
      <c r="D844" s="30"/>
      <c r="E844" s="32"/>
      <c r="F844" s="55"/>
      <c r="G844" s="34"/>
      <c r="H844" s="50"/>
      <c r="I844" s="45"/>
    </row>
    <row r="845" spans="1:9" x14ac:dyDescent="0.25">
      <c r="A845" s="40"/>
      <c r="B845" s="22"/>
      <c r="C845" s="70"/>
      <c r="D845" s="30"/>
      <c r="E845" s="32"/>
      <c r="F845" s="55"/>
      <c r="G845" s="34"/>
      <c r="H845" s="50"/>
      <c r="I845" s="45"/>
    </row>
    <row r="846" spans="1:9" x14ac:dyDescent="0.25">
      <c r="A846" s="40"/>
      <c r="B846" s="22"/>
      <c r="C846" s="70"/>
      <c r="D846" s="30"/>
      <c r="E846" s="32"/>
      <c r="F846" s="55"/>
      <c r="G846" s="34"/>
      <c r="H846" s="50"/>
      <c r="I846" s="45"/>
    </row>
    <row r="847" spans="1:9" x14ac:dyDescent="0.25">
      <c r="A847" s="40"/>
      <c r="B847" s="22"/>
      <c r="C847" s="70"/>
      <c r="D847" s="30"/>
      <c r="E847" s="32"/>
      <c r="F847" s="55"/>
      <c r="G847" s="34"/>
      <c r="H847" s="50"/>
      <c r="I847" s="45"/>
    </row>
    <row r="848" spans="1:9" x14ac:dyDescent="0.25">
      <c r="A848" s="40"/>
      <c r="B848" s="22"/>
      <c r="C848" s="70"/>
      <c r="D848" s="30"/>
      <c r="E848" s="32"/>
      <c r="F848" s="55"/>
      <c r="G848" s="34"/>
      <c r="H848" s="50"/>
      <c r="I848" s="45"/>
    </row>
    <row r="849" spans="1:9" x14ac:dyDescent="0.25">
      <c r="A849" s="40"/>
      <c r="B849" s="22"/>
      <c r="C849" s="70"/>
      <c r="D849" s="30"/>
      <c r="E849" s="32"/>
      <c r="F849" s="55"/>
      <c r="G849" s="34"/>
      <c r="H849" s="50"/>
      <c r="I849" s="45"/>
    </row>
    <row r="850" spans="1:9" x14ac:dyDescent="0.25">
      <c r="A850" s="40"/>
      <c r="B850" s="22"/>
      <c r="C850" s="70"/>
      <c r="D850" s="30"/>
      <c r="E850" s="32"/>
      <c r="F850" s="55"/>
      <c r="G850" s="34"/>
      <c r="H850" s="50"/>
      <c r="I850" s="45"/>
    </row>
    <row r="851" spans="1:9" x14ac:dyDescent="0.25">
      <c r="A851" s="40"/>
      <c r="B851" s="22"/>
      <c r="C851" s="70"/>
      <c r="D851" s="30"/>
      <c r="E851" s="32"/>
      <c r="F851" s="55"/>
      <c r="G851" s="34"/>
      <c r="H851" s="50"/>
      <c r="I851" s="45"/>
    </row>
    <row r="852" spans="1:9" x14ac:dyDescent="0.25">
      <c r="A852" s="40"/>
      <c r="B852" s="22"/>
      <c r="C852" s="70"/>
      <c r="D852" s="30"/>
      <c r="E852" s="32"/>
      <c r="F852" s="55"/>
      <c r="G852" s="34"/>
      <c r="H852" s="50"/>
      <c r="I852" s="45"/>
    </row>
    <row r="853" spans="1:9" x14ac:dyDescent="0.25">
      <c r="A853" s="40"/>
      <c r="B853" s="22"/>
      <c r="C853" s="70"/>
      <c r="D853" s="30"/>
      <c r="E853" s="32"/>
      <c r="F853" s="55"/>
      <c r="G853" s="34"/>
      <c r="H853" s="50"/>
      <c r="I853" s="45"/>
    </row>
    <row r="854" spans="1:9" x14ac:dyDescent="0.25">
      <c r="A854" s="40"/>
      <c r="B854" s="22"/>
      <c r="C854" s="70"/>
      <c r="D854" s="30"/>
      <c r="E854" s="32"/>
      <c r="F854" s="55"/>
      <c r="G854" s="34"/>
      <c r="H854" s="50"/>
      <c r="I854" s="45"/>
    </row>
    <row r="855" spans="1:9" x14ac:dyDescent="0.25">
      <c r="A855" s="40"/>
      <c r="B855" s="22"/>
      <c r="C855" s="70"/>
      <c r="D855" s="30"/>
      <c r="E855" s="32"/>
      <c r="F855" s="55"/>
      <c r="G855" s="34"/>
      <c r="H855" s="50"/>
      <c r="I855" s="45"/>
    </row>
    <row r="856" spans="1:9" x14ac:dyDescent="0.25">
      <c r="A856" s="40"/>
      <c r="B856" s="22"/>
      <c r="C856" s="70"/>
      <c r="D856" s="30"/>
      <c r="E856" s="32"/>
      <c r="F856" s="55"/>
      <c r="G856" s="34"/>
      <c r="H856" s="50"/>
      <c r="I856" s="45"/>
    </row>
    <row r="857" spans="1:9" x14ac:dyDescent="0.25">
      <c r="A857" s="40"/>
      <c r="B857" s="22"/>
      <c r="C857" s="70"/>
      <c r="D857" s="30"/>
      <c r="E857" s="32"/>
      <c r="F857" s="55"/>
      <c r="G857" s="34"/>
      <c r="H857" s="50"/>
      <c r="I857" s="45"/>
    </row>
    <row r="858" spans="1:9" x14ac:dyDescent="0.25">
      <c r="A858" s="40"/>
      <c r="B858" s="22"/>
      <c r="C858" s="70"/>
      <c r="D858" s="30"/>
      <c r="E858" s="32"/>
      <c r="F858" s="55"/>
      <c r="G858" s="34"/>
      <c r="H858" s="50"/>
      <c r="I858" s="45"/>
    </row>
    <row r="859" spans="1:9" x14ac:dyDescent="0.25">
      <c r="A859" s="40"/>
      <c r="B859" s="22"/>
      <c r="C859" s="70"/>
      <c r="D859" s="30"/>
      <c r="E859" s="32"/>
      <c r="F859" s="55"/>
      <c r="G859" s="34"/>
      <c r="H859" s="50"/>
      <c r="I859" s="45"/>
    </row>
    <row r="860" spans="1:9" x14ac:dyDescent="0.25">
      <c r="A860" s="40"/>
      <c r="B860" s="22"/>
      <c r="C860" s="70"/>
      <c r="D860" s="30"/>
      <c r="E860" s="32"/>
      <c r="F860" s="55"/>
      <c r="G860" s="34"/>
      <c r="H860" s="50"/>
      <c r="I860" s="45"/>
    </row>
    <row r="861" spans="1:9" x14ac:dyDescent="0.25">
      <c r="A861" s="40"/>
      <c r="B861" s="22"/>
      <c r="C861" s="70"/>
      <c r="D861" s="30"/>
      <c r="E861" s="32"/>
      <c r="F861" s="55"/>
      <c r="G861" s="34"/>
      <c r="H861" s="50"/>
      <c r="I861" s="45"/>
    </row>
    <row r="862" spans="1:9" x14ac:dyDescent="0.25">
      <c r="A862" s="40"/>
      <c r="B862" s="22"/>
      <c r="C862" s="70"/>
      <c r="D862" s="30"/>
      <c r="E862" s="32"/>
      <c r="F862" s="55"/>
      <c r="G862" s="34"/>
      <c r="H862" s="50"/>
      <c r="I862" s="45"/>
    </row>
    <row r="863" spans="1:9" x14ac:dyDescent="0.25">
      <c r="A863" s="40"/>
      <c r="B863" s="22"/>
      <c r="C863" s="70"/>
      <c r="D863" s="30"/>
      <c r="E863" s="32"/>
      <c r="F863" s="55"/>
      <c r="G863" s="34"/>
      <c r="H863" s="50"/>
      <c r="I863" s="45"/>
    </row>
    <row r="864" spans="1:9" x14ac:dyDescent="0.25">
      <c r="A864" s="40"/>
      <c r="B864" s="22"/>
      <c r="C864" s="70"/>
      <c r="D864" s="30"/>
      <c r="E864" s="32"/>
      <c r="F864" s="55"/>
      <c r="G864" s="34"/>
      <c r="H864" s="50"/>
      <c r="I864" s="45"/>
    </row>
    <row r="865" spans="1:9" x14ac:dyDescent="0.25">
      <c r="A865" s="40"/>
      <c r="B865" s="22"/>
      <c r="C865" s="70"/>
      <c r="D865" s="30"/>
      <c r="E865" s="32"/>
      <c r="F865" s="55"/>
      <c r="G865" s="34"/>
      <c r="H865" s="50"/>
      <c r="I865" s="45"/>
    </row>
    <row r="866" spans="1:9" x14ac:dyDescent="0.25">
      <c r="A866" s="40"/>
      <c r="B866" s="22"/>
      <c r="C866" s="70"/>
      <c r="D866" s="30"/>
      <c r="E866" s="32"/>
      <c r="F866" s="55"/>
      <c r="G866" s="34"/>
      <c r="H866" s="50"/>
      <c r="I866" s="45"/>
    </row>
    <row r="867" spans="1:9" x14ac:dyDescent="0.25">
      <c r="A867" s="40"/>
      <c r="B867" s="22"/>
      <c r="C867" s="70"/>
      <c r="D867" s="30"/>
      <c r="E867" s="32"/>
      <c r="F867" s="55"/>
      <c r="G867" s="34"/>
      <c r="H867" s="50"/>
      <c r="I867" s="45"/>
    </row>
    <row r="868" spans="1:9" x14ac:dyDescent="0.25">
      <c r="A868" s="40"/>
      <c r="B868" s="22"/>
      <c r="C868" s="70"/>
      <c r="D868" s="30"/>
      <c r="E868" s="32"/>
      <c r="F868" s="55"/>
      <c r="G868" s="34"/>
      <c r="H868" s="50"/>
      <c r="I868" s="45"/>
    </row>
    <row r="869" spans="1:9" x14ac:dyDescent="0.25">
      <c r="A869" s="40"/>
      <c r="B869" s="22"/>
      <c r="C869" s="70"/>
      <c r="D869" s="30"/>
      <c r="E869" s="32"/>
      <c r="F869" s="55"/>
      <c r="G869" s="34"/>
      <c r="H869" s="50"/>
      <c r="I869" s="45"/>
    </row>
    <row r="870" spans="1:9" x14ac:dyDescent="0.25">
      <c r="A870" s="40"/>
      <c r="B870" s="22"/>
      <c r="C870" s="70"/>
      <c r="D870" s="30"/>
      <c r="E870" s="32"/>
      <c r="F870" s="55"/>
      <c r="G870" s="34"/>
      <c r="H870" s="50"/>
      <c r="I870" s="45"/>
    </row>
    <row r="871" spans="1:9" x14ac:dyDescent="0.25">
      <c r="A871" s="40"/>
      <c r="B871" s="22"/>
      <c r="C871" s="70"/>
      <c r="D871" s="30"/>
      <c r="E871" s="32"/>
      <c r="F871" s="55"/>
      <c r="G871" s="34"/>
      <c r="H871" s="50"/>
      <c r="I871" s="45"/>
    </row>
    <row r="872" spans="1:9" x14ac:dyDescent="0.25">
      <c r="A872" s="40"/>
      <c r="B872" s="22"/>
      <c r="C872" s="70"/>
      <c r="D872" s="30"/>
      <c r="E872" s="32"/>
      <c r="F872" s="55"/>
      <c r="G872" s="34"/>
      <c r="H872" s="50"/>
      <c r="I872" s="45"/>
    </row>
    <row r="873" spans="1:9" x14ac:dyDescent="0.25">
      <c r="A873" s="40"/>
      <c r="B873" s="22"/>
      <c r="C873" s="70"/>
      <c r="D873" s="30"/>
      <c r="E873" s="32"/>
      <c r="F873" s="55"/>
      <c r="G873" s="34"/>
      <c r="H873" s="50"/>
      <c r="I873" s="45"/>
    </row>
    <row r="874" spans="1:9" x14ac:dyDescent="0.25">
      <c r="E874" s="71"/>
    </row>
  </sheetData>
  <mergeCells count="2">
    <mergeCell ref="H1:I1"/>
    <mergeCell ref="K5:M6"/>
  </mergeCells>
  <conditionalFormatting sqref="H6:H1001">
    <cfRule type="cellIs" dxfId="2" priority="1" operator="between">
      <formula>0</formula>
      <formula>0.5</formula>
    </cfRule>
    <cfRule type="cellIs" dxfId="1" priority="2" operator="between">
      <formula>0.51</formula>
      <formula>0.99</formula>
    </cfRule>
    <cfRule type="cellIs" dxfId="0" priority="3" operator="greaterThanOrEqual">
      <formula>1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10" style="1" customWidth="1"/>
    <col min="2" max="2" width="16" style="1" customWidth="1"/>
    <col min="3" max="4" width="14" style="1" customWidth="1"/>
    <col min="5" max="5" width="10" style="1" customWidth="1"/>
    <col min="6" max="6" width="45" style="1" customWidth="1"/>
    <col min="7" max="7" width="10" style="1" customWidth="1"/>
    <col min="8" max="10" width="12" style="1" customWidth="1"/>
    <col min="11" max="11" width="16" style="1" customWidth="1"/>
    <col min="12" max="12" width="30" style="1" customWidth="1"/>
  </cols>
  <sheetData>
    <row r="1" spans="1:12" x14ac:dyDescent="0.25">
      <c r="A1" t="s">
        <v>1671</v>
      </c>
      <c r="B1" t="s">
        <v>1673</v>
      </c>
      <c r="C1" t="s">
        <v>1674</v>
      </c>
      <c r="D1" t="s">
        <v>1675</v>
      </c>
      <c r="E1" t="s">
        <v>24</v>
      </c>
      <c r="F1" t="s">
        <v>25</v>
      </c>
      <c r="G1" t="s">
        <v>111</v>
      </c>
      <c r="H1" t="s">
        <v>112</v>
      </c>
      <c r="I1" t="s">
        <v>1676</v>
      </c>
      <c r="J1" t="s">
        <v>1677</v>
      </c>
      <c r="K1" t="s">
        <v>1678</v>
      </c>
      <c r="L1" t="s">
        <v>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Como Utilizar</vt:lpstr>
      <vt:lpstr>Cadastro Institucional</vt:lpstr>
      <vt:lpstr>Etapas</vt:lpstr>
      <vt:lpstr>Itens de Contrato</vt:lpstr>
      <vt:lpstr>Medição Consolidada (Itens de C</vt:lpstr>
      <vt:lpstr>Medição Consolidada (Etapas)</vt:lpstr>
      <vt:lpstr>Medição 01</vt:lpstr>
      <vt:lpstr>Medição 02</vt:lpstr>
      <vt:lpstr>Medição 03</vt:lpstr>
      <vt:lpstr>Medição 04</vt:lpstr>
      <vt:lpstr>Medição 05</vt:lpstr>
      <vt:lpstr>Medição 06</vt:lpstr>
      <vt:lpstr>Medição 07</vt:lpstr>
      <vt:lpstr>Medição 08</vt:lpstr>
      <vt:lpstr>Medição 09</vt:lpstr>
      <vt:lpstr>Medição 10</vt:lpstr>
      <vt:lpstr>Medição 11</vt:lpstr>
      <vt:lpstr>Medição 12</vt:lpstr>
      <vt:lpstr>EXTRAS (Lançamentos)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Moura Cardoso</dc:creator>
  <cp:lastModifiedBy>assisfaavf</cp:lastModifiedBy>
  <cp:revision>1</cp:revision>
  <dcterms:created xsi:type="dcterms:W3CDTF">2016-11-24T00:39:19Z</dcterms:created>
  <dcterms:modified xsi:type="dcterms:W3CDTF">2026-04-15T17:52:17Z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