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0730" windowHeight="11760"/>
  </bookViews>
  <sheets>
    <sheet name="Plan1" sheetId="1" r:id="rId1"/>
    <sheet name="Plan2" sheetId="2" r:id="rId2"/>
    <sheet name="Plan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  <fileRecoveryPr repairLoad="1"/>
</workbook>
</file>

<file path=xl/calcChain.xml><?xml version="1.0" encoding="utf-8"?>
<calcChain xmlns="http://schemas.openxmlformats.org/spreadsheetml/2006/main">
  <c r="P30" i="1" l="1"/>
  <c r="O30" i="1"/>
  <c r="J42" i="1"/>
  <c r="L42" i="1" s="1"/>
  <c r="D42" i="1"/>
  <c r="F42" i="1" s="1"/>
  <c r="J41" i="1"/>
  <c r="L41" i="1" s="1"/>
  <c r="D41" i="1"/>
  <c r="F41" i="1" s="1"/>
  <c r="J40" i="1"/>
  <c r="L40" i="1" s="1"/>
  <c r="D40" i="1"/>
  <c r="F40" i="1" s="1"/>
  <c r="J39" i="1"/>
  <c r="L39" i="1" s="1"/>
  <c r="D39" i="1"/>
  <c r="F39" i="1" s="1"/>
  <c r="J38" i="1"/>
  <c r="L38" i="1" s="1"/>
  <c r="D38" i="1"/>
  <c r="F38" i="1" s="1"/>
  <c r="J37" i="1"/>
  <c r="L37" i="1" s="1"/>
  <c r="D37" i="1"/>
  <c r="F37" i="1" s="1"/>
  <c r="J36" i="1"/>
  <c r="L36" i="1" s="1"/>
  <c r="D36" i="1"/>
  <c r="F36" i="1" s="1"/>
  <c r="J35" i="1"/>
  <c r="L35" i="1" s="1"/>
  <c r="D35" i="1"/>
  <c r="F35" i="1" s="1"/>
  <c r="J34" i="1"/>
  <c r="L34" i="1" s="1"/>
  <c r="D34" i="1"/>
  <c r="F34" i="1" s="1"/>
  <c r="J33" i="1"/>
  <c r="L33" i="1" s="1"/>
  <c r="D33" i="1"/>
  <c r="F33" i="1" s="1"/>
  <c r="J32" i="1"/>
  <c r="L32" i="1" s="1"/>
  <c r="D32" i="1"/>
  <c r="F32" i="1" s="1"/>
  <c r="J31" i="1"/>
  <c r="L31" i="1" s="1"/>
  <c r="D31" i="1"/>
  <c r="F31" i="1" s="1"/>
  <c r="H31" i="1" s="1"/>
  <c r="H42" i="1" l="1"/>
  <c r="N42" i="1" s="1"/>
  <c r="G42" i="1"/>
  <c r="M42" i="1" s="1"/>
  <c r="H34" i="1"/>
  <c r="N34" i="1" s="1"/>
  <c r="G34" i="1"/>
  <c r="M34" i="1" s="1"/>
  <c r="H36" i="1"/>
  <c r="N36" i="1" s="1"/>
  <c r="G36" i="1"/>
  <c r="M36" i="1" s="1"/>
  <c r="H38" i="1"/>
  <c r="N38" i="1" s="1"/>
  <c r="G38" i="1"/>
  <c r="M38" i="1" s="1"/>
  <c r="H40" i="1"/>
  <c r="N40" i="1" s="1"/>
  <c r="G40" i="1"/>
  <c r="M40" i="1" s="1"/>
  <c r="H33" i="1"/>
  <c r="N33" i="1" s="1"/>
  <c r="G33" i="1"/>
  <c r="M33" i="1" s="1"/>
  <c r="H35" i="1"/>
  <c r="N35" i="1" s="1"/>
  <c r="G35" i="1"/>
  <c r="M35" i="1" s="1"/>
  <c r="H37" i="1"/>
  <c r="N37" i="1" s="1"/>
  <c r="G37" i="1"/>
  <c r="M37" i="1" s="1"/>
  <c r="H39" i="1"/>
  <c r="N39" i="1" s="1"/>
  <c r="G39" i="1"/>
  <c r="M39" i="1" s="1"/>
  <c r="H41" i="1"/>
  <c r="N41" i="1" s="1"/>
  <c r="G41" i="1"/>
  <c r="M41" i="1" s="1"/>
  <c r="H32" i="1"/>
  <c r="N32" i="1" s="1"/>
  <c r="G32" i="1"/>
  <c r="M32" i="1" s="1"/>
  <c r="N31" i="1"/>
  <c r="G31" i="1"/>
  <c r="M31" i="1" s="1"/>
  <c r="J30" i="1"/>
  <c r="L30" i="1" s="1"/>
  <c r="D30" i="1"/>
  <c r="F30" i="1" s="1"/>
  <c r="H30" i="1" s="1"/>
  <c r="R45" i="1"/>
  <c r="P45" i="1"/>
  <c r="R46" i="1" l="1"/>
  <c r="N30" i="1"/>
  <c r="R47" i="1" s="1"/>
  <c r="G30" i="1"/>
  <c r="P46" i="1" l="1"/>
  <c r="M30" i="1"/>
  <c r="P47" i="1" s="1"/>
</calcChain>
</file>

<file path=xl/sharedStrings.xml><?xml version="1.0" encoding="utf-8"?>
<sst xmlns="http://schemas.openxmlformats.org/spreadsheetml/2006/main" count="43" uniqueCount="35">
  <si>
    <t>* Corrigido pela declinação</t>
  </si>
  <si>
    <t>x0</t>
  </si>
  <si>
    <t>y0</t>
  </si>
  <si>
    <t>Azimute Picada</t>
  </si>
  <si>
    <t>Trig. Picada</t>
  </si>
  <si>
    <t>Distancia Picada (a)</t>
  </si>
  <si>
    <t>Azim. Picada (rad)</t>
  </si>
  <si>
    <t>x1</t>
  </si>
  <si>
    <t>y1</t>
  </si>
  <si>
    <t>Azimute Árvore</t>
  </si>
  <si>
    <t>Trig. Árvore</t>
  </si>
  <si>
    <t>Distância Árvore (d)</t>
  </si>
  <si>
    <t>x2</t>
  </si>
  <si>
    <t>y2</t>
  </si>
  <si>
    <t>Clalculo da coordenada UTM a partir de coordenadas das árvores coletadas no campo</t>
  </si>
  <si>
    <t>Tendo as coordenadas UTM de A, calcular as coordenadas UTM de C:</t>
  </si>
  <si>
    <t>x0,y0: coordenadas de A</t>
  </si>
  <si>
    <t>- Coordenadas UTM de B:</t>
  </si>
  <si>
    <t>x1=x0+AB*cos(AzAB)</t>
  </si>
  <si>
    <t>AzAB: Azimute magnético AB</t>
  </si>
  <si>
    <t>AzBC: Azimute Magnético de BC</t>
  </si>
  <si>
    <t>AB: Comprimento de AB</t>
  </si>
  <si>
    <t>BC: Comprimento de BC</t>
  </si>
  <si>
    <t>y1=y0+AB*sen(AzAB)</t>
  </si>
  <si>
    <t>Coordenadas UTM de C:</t>
  </si>
  <si>
    <t>x2=x1+AC*cos(AzAC)</t>
  </si>
  <si>
    <t>y2=y1+AC*sen(AzAC)</t>
  </si>
  <si>
    <t>Decl: declinação magnética</t>
  </si>
  <si>
    <t>Coordenadas</t>
  </si>
  <si>
    <t>Declinação:</t>
  </si>
  <si>
    <t>São conhecidos:</t>
  </si>
  <si>
    <t>- Converte-se os azimutes magnéticos para geográficos, de geográficos para triginométricos e de graus para radianos</t>
  </si>
  <si>
    <t>Distância da árvore ao eixo da parcela</t>
  </si>
  <si>
    <t>m</t>
  </si>
  <si>
    <t>=(-O30*M30+N30+(O30*M30-N30))/RAIZ(O30*O30+1)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</si>
</sst>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0" fontId="2" fillId="2" borderId="0" xfId="0" applyFont="1" applyFill="1"/>
    <xf numFmtId="2" fontId="0" fillId="0" borderId="0" xfId="0" applyNumberFormat="1"/>
    <xf numFmtId="2" fontId="0" fillId="2" borderId="0" xfId="0" applyNumberFormat="1" applyFill="1"/>
    <xf numFmtId="0" fontId="0" fillId="0" borderId="0" xfId="0" quotePrefix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</c:marker>
          <c:xVal>
            <c:numRef>
              <c:f>Plan1!$P$45:$P$47</c:f>
              <c:numCache>
                <c:formatCode>General</c:formatCode>
                <c:ptCount val="3"/>
                <c:pt idx="0">
                  <c:v>450000</c:v>
                </c:pt>
                <c:pt idx="1">
                  <c:v>449999.20764486352</c:v>
                </c:pt>
                <c:pt idx="2">
                  <c:v>450007.89482461411</c:v>
                </c:pt>
              </c:numCache>
            </c:numRef>
          </c:xVal>
          <c:yVal>
            <c:numRef>
              <c:f>Plan1!$R$45:$R$47</c:f>
              <c:numCache>
                <c:formatCode>General</c:formatCode>
                <c:ptCount val="3"/>
                <c:pt idx="0">
                  <c:v>9720000</c:v>
                </c:pt>
                <c:pt idx="1">
                  <c:v>9720000.4268176872</c:v>
                </c:pt>
                <c:pt idx="2">
                  <c:v>9720005.3798882477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67648"/>
        <c:axId val="179068224"/>
      </c:scatterChart>
      <c:valAx>
        <c:axId val="179067648"/>
        <c:scaling>
          <c:orientation val="minMax"/>
          <c:max val="450030"/>
          <c:min val="449970"/>
        </c:scaling>
        <c:delete val="0"/>
        <c:axPos val="b"/>
        <c:numFmt formatCode="General" sourceLinked="1"/>
        <c:majorTickMark val="out"/>
        <c:minorTickMark val="none"/>
        <c:tickLblPos val="nextTo"/>
        <c:crossAx val="179068224"/>
        <c:crossesAt val="9720000"/>
        <c:crossBetween val="midCat"/>
      </c:valAx>
      <c:valAx>
        <c:axId val="179068224"/>
        <c:scaling>
          <c:orientation val="minMax"/>
          <c:max val="9720030"/>
          <c:min val="971997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67648"/>
        <c:crossesAt val="450000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</xdr:row>
      <xdr:rowOff>171450</xdr:rowOff>
    </xdr:from>
    <xdr:to>
      <xdr:col>2</xdr:col>
      <xdr:colOff>0</xdr:colOff>
      <xdr:row>17</xdr:row>
      <xdr:rowOff>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314450"/>
          <a:ext cx="2095500" cy="2495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952501</xdr:colOff>
      <xdr:row>1</xdr:row>
      <xdr:rowOff>161925</xdr:rowOff>
    </xdr:from>
    <xdr:to>
      <xdr:col>10</xdr:col>
      <xdr:colOff>314325</xdr:colOff>
      <xdr:row>22</xdr:row>
      <xdr:rowOff>114301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workbookViewId="0"/>
  </sheetViews>
  <sheetFormatPr defaultRowHeight="15" x14ac:dyDescent="0.25"/>
  <cols>
    <col min="1" max="1" width="22" customWidth="1"/>
    <col min="2" max="2" width="10.5703125" customWidth="1"/>
    <col min="3" max="3" width="14.7109375" bestFit="1" customWidth="1"/>
    <col min="4" max="4" width="11" bestFit="1" customWidth="1"/>
    <col min="5" max="5" width="18.28515625" bestFit="1" customWidth="1"/>
    <col min="6" max="6" width="25.140625" bestFit="1" customWidth="1"/>
    <col min="7" max="8" width="12.7109375" bestFit="1" customWidth="1"/>
    <col min="9" max="9" width="12" bestFit="1" customWidth="1"/>
    <col min="10" max="10" width="11" bestFit="1" customWidth="1"/>
    <col min="11" max="12" width="15" bestFit="1" customWidth="1"/>
    <col min="13" max="14" width="12.7109375" style="6" bestFit="1" customWidth="1"/>
    <col min="15" max="16" width="12" bestFit="1" customWidth="1"/>
  </cols>
  <sheetData>
    <row r="1" spans="1:10" ht="18.75" x14ac:dyDescent="0.3">
      <c r="A1" s="1" t="s">
        <v>14</v>
      </c>
    </row>
    <row r="4" spans="1:10" x14ac:dyDescent="0.25">
      <c r="D4" s="3" t="s">
        <v>15</v>
      </c>
      <c r="E4" s="3"/>
      <c r="F4" s="3"/>
      <c r="G4" s="3"/>
      <c r="H4" s="3"/>
      <c r="I4" s="3"/>
      <c r="J4" s="3"/>
    </row>
    <row r="5" spans="1:10" x14ac:dyDescent="0.25">
      <c r="D5" s="3"/>
      <c r="E5" s="3"/>
      <c r="F5" s="3"/>
      <c r="G5" s="3"/>
      <c r="H5" s="3"/>
      <c r="I5" s="3"/>
      <c r="J5" s="3"/>
    </row>
    <row r="6" spans="1:10" x14ac:dyDescent="0.25">
      <c r="D6" s="3" t="s">
        <v>30</v>
      </c>
      <c r="E6" s="3"/>
      <c r="F6" s="3"/>
      <c r="G6" s="3"/>
      <c r="H6" s="3"/>
      <c r="I6" s="3"/>
      <c r="J6" s="3"/>
    </row>
    <row r="7" spans="1:10" x14ac:dyDescent="0.25">
      <c r="D7" s="3"/>
      <c r="E7" s="3"/>
      <c r="F7" s="3"/>
      <c r="G7" s="3"/>
      <c r="H7" s="3"/>
      <c r="I7" s="3"/>
      <c r="J7" s="3"/>
    </row>
    <row r="8" spans="1:10" x14ac:dyDescent="0.25">
      <c r="D8" s="3" t="s">
        <v>16</v>
      </c>
      <c r="E8" s="3"/>
      <c r="F8" s="3"/>
      <c r="G8" s="3"/>
      <c r="H8" s="3"/>
      <c r="I8" s="3"/>
      <c r="J8" s="3"/>
    </row>
    <row r="9" spans="1:10" x14ac:dyDescent="0.25">
      <c r="D9" s="3" t="s">
        <v>19</v>
      </c>
      <c r="E9" s="3"/>
      <c r="F9" s="3"/>
      <c r="G9" s="3"/>
      <c r="H9" s="3"/>
      <c r="I9" s="3"/>
      <c r="J9" s="3"/>
    </row>
    <row r="10" spans="1:10" x14ac:dyDescent="0.25">
      <c r="D10" s="3" t="s">
        <v>21</v>
      </c>
      <c r="E10" s="3"/>
      <c r="F10" s="3"/>
      <c r="G10" s="3"/>
      <c r="H10" s="3"/>
      <c r="I10" s="3"/>
      <c r="J10" s="3"/>
    </row>
    <row r="11" spans="1:10" x14ac:dyDescent="0.25">
      <c r="D11" s="3" t="s">
        <v>20</v>
      </c>
      <c r="E11" s="3"/>
      <c r="F11" s="3"/>
      <c r="G11" s="3"/>
      <c r="H11" s="3"/>
      <c r="I11" s="3"/>
      <c r="J11" s="3"/>
    </row>
    <row r="12" spans="1:10" x14ac:dyDescent="0.25">
      <c r="D12" s="3" t="s">
        <v>22</v>
      </c>
      <c r="E12" s="3"/>
      <c r="F12" s="3"/>
      <c r="G12" s="3"/>
      <c r="H12" s="3"/>
      <c r="I12" s="3"/>
      <c r="J12" s="3"/>
    </row>
    <row r="13" spans="1:10" x14ac:dyDescent="0.25">
      <c r="D13" s="3" t="s">
        <v>27</v>
      </c>
      <c r="E13" s="3"/>
      <c r="F13" s="3"/>
      <c r="G13" s="3"/>
      <c r="H13" s="3"/>
      <c r="I13" s="3"/>
      <c r="J13" s="3"/>
    </row>
    <row r="14" spans="1:10" x14ac:dyDescent="0.25">
      <c r="D14" s="3"/>
      <c r="E14" s="3"/>
      <c r="F14" s="3"/>
      <c r="G14" s="3"/>
      <c r="H14" s="3"/>
      <c r="I14" s="3"/>
      <c r="J14" s="3"/>
    </row>
    <row r="15" spans="1:10" x14ac:dyDescent="0.25">
      <c r="D15" s="4" t="s">
        <v>31</v>
      </c>
      <c r="E15" s="3"/>
      <c r="F15" s="3"/>
      <c r="G15" s="3"/>
      <c r="H15" s="3"/>
      <c r="I15" s="3"/>
      <c r="J15" s="3"/>
    </row>
    <row r="16" spans="1:10" x14ac:dyDescent="0.25">
      <c r="D16" s="3"/>
      <c r="E16" s="3"/>
      <c r="F16" s="3"/>
      <c r="G16" s="3"/>
      <c r="H16" s="3"/>
      <c r="I16" s="3"/>
      <c r="J16" s="3"/>
    </row>
    <row r="17" spans="1:17" x14ac:dyDescent="0.25">
      <c r="D17" s="4" t="s">
        <v>17</v>
      </c>
      <c r="E17" s="3"/>
      <c r="F17" s="3"/>
      <c r="G17" s="3"/>
      <c r="H17" s="3"/>
      <c r="I17" s="3"/>
      <c r="J17" s="3"/>
    </row>
    <row r="18" spans="1:17" x14ac:dyDescent="0.25">
      <c r="D18" s="3" t="s">
        <v>18</v>
      </c>
      <c r="E18" s="3"/>
      <c r="F18" s="3"/>
      <c r="G18" s="3"/>
      <c r="H18" s="3"/>
      <c r="I18" s="3"/>
      <c r="J18" s="3"/>
    </row>
    <row r="19" spans="1:17" x14ac:dyDescent="0.25">
      <c r="D19" s="3" t="s">
        <v>23</v>
      </c>
      <c r="E19" s="3"/>
      <c r="F19" s="3"/>
      <c r="G19" s="3"/>
      <c r="H19" s="3"/>
      <c r="I19" s="3"/>
      <c r="J19" s="3"/>
    </row>
    <row r="20" spans="1:17" x14ac:dyDescent="0.25">
      <c r="D20" s="3"/>
      <c r="E20" s="3"/>
      <c r="F20" s="3"/>
      <c r="G20" s="3"/>
      <c r="H20" s="3"/>
      <c r="I20" s="3"/>
      <c r="J20" s="3"/>
    </row>
    <row r="21" spans="1:17" x14ac:dyDescent="0.25">
      <c r="D21" s="3" t="s">
        <v>24</v>
      </c>
      <c r="E21" s="3"/>
      <c r="F21" s="3"/>
      <c r="G21" s="3"/>
      <c r="H21" s="3"/>
      <c r="I21" s="3"/>
      <c r="J21" s="3"/>
    </row>
    <row r="22" spans="1:17" x14ac:dyDescent="0.25">
      <c r="D22" s="3" t="s">
        <v>25</v>
      </c>
      <c r="E22" s="3"/>
      <c r="F22" s="3"/>
      <c r="G22" s="3"/>
      <c r="H22" s="3"/>
      <c r="I22" s="3"/>
      <c r="J22" s="3"/>
    </row>
    <row r="23" spans="1:17" x14ac:dyDescent="0.25">
      <c r="D23" s="3" t="s">
        <v>26</v>
      </c>
      <c r="E23" s="3"/>
      <c r="F23" s="3"/>
      <c r="G23" s="3"/>
      <c r="H23" s="3"/>
      <c r="I23" s="3"/>
      <c r="J23" s="3"/>
    </row>
    <row r="26" spans="1:17" x14ac:dyDescent="0.25">
      <c r="A26" s="2" t="s">
        <v>29</v>
      </c>
      <c r="B26" s="5">
        <v>15.31</v>
      </c>
    </row>
    <row r="28" spans="1:17" x14ac:dyDescent="0.25">
      <c r="A28" s="2"/>
      <c r="B28" s="2"/>
      <c r="C28" s="2"/>
      <c r="D28" s="2" t="s">
        <v>0</v>
      </c>
      <c r="E28" s="2"/>
      <c r="F28" s="2"/>
      <c r="G28" s="2"/>
      <c r="H28" s="2"/>
      <c r="I28" s="2"/>
      <c r="J28" s="2" t="s">
        <v>0</v>
      </c>
      <c r="K28" s="2"/>
      <c r="L28" s="2"/>
      <c r="M28" s="7"/>
      <c r="N28" s="7"/>
      <c r="P28" s="8" t="s">
        <v>34</v>
      </c>
    </row>
    <row r="29" spans="1:17" x14ac:dyDescent="0.25">
      <c r="A29" s="2" t="s">
        <v>1</v>
      </c>
      <c r="B29" s="2" t="s">
        <v>2</v>
      </c>
      <c r="C29" s="2" t="s">
        <v>3</v>
      </c>
      <c r="D29" s="2" t="s">
        <v>4</v>
      </c>
      <c r="E29" s="2" t="s">
        <v>5</v>
      </c>
      <c r="F29" s="2" t="s">
        <v>6</v>
      </c>
      <c r="G29" s="2" t="s">
        <v>7</v>
      </c>
      <c r="H29" s="2" t="s">
        <v>8</v>
      </c>
      <c r="I29" s="2" t="s">
        <v>9</v>
      </c>
      <c r="J29" s="2" t="s">
        <v>10</v>
      </c>
      <c r="K29" s="2" t="s">
        <v>11</v>
      </c>
      <c r="L29" s="2" t="s">
        <v>9</v>
      </c>
      <c r="M29" s="7" t="s">
        <v>12</v>
      </c>
      <c r="N29" s="7" t="s">
        <v>13</v>
      </c>
      <c r="O29" s="7" t="s">
        <v>33</v>
      </c>
      <c r="P29" s="2" t="s">
        <v>32</v>
      </c>
      <c r="Q29" s="2"/>
    </row>
    <row r="30" spans="1:17" x14ac:dyDescent="0.25">
      <c r="A30" s="2">
        <v>450000</v>
      </c>
      <c r="B30" s="2">
        <v>9720000</v>
      </c>
      <c r="C30" s="2">
        <v>283</v>
      </c>
      <c r="D30" s="2">
        <f>IF(C30&gt;90,360+(C30*-1)+90,360+(C30*-1)-270)+(-$B$26)</f>
        <v>151.69</v>
      </c>
      <c r="E30" s="2">
        <v>0.9</v>
      </c>
      <c r="F30" s="2">
        <f>D30*PI()/180</f>
        <v>2.6474899423501981</v>
      </c>
      <c r="G30" s="2">
        <f>$A30+$E30*COS($F30)</f>
        <v>449999.20764486352</v>
      </c>
      <c r="H30" s="2">
        <f>$B30+$E30*SIN($F30)</f>
        <v>9720000.4268176872</v>
      </c>
      <c r="I30" s="2">
        <v>45</v>
      </c>
      <c r="J30" s="2">
        <f>IF(I30&gt;90,360+(I30*-1)+90,360+(I30*-1)-270)+(-$B$26)</f>
        <v>29.689999999999998</v>
      </c>
      <c r="K30" s="2">
        <v>10</v>
      </c>
      <c r="L30" s="2">
        <f>J30*PI()/180</f>
        <v>0.5181882549171164</v>
      </c>
      <c r="M30" s="7">
        <f>$G30+$K30*COS($L30)</f>
        <v>450007.89482461411</v>
      </c>
      <c r="N30" s="7">
        <f>$H30+$K30*SIN($L30)</f>
        <v>9720005.3798882477</v>
      </c>
      <c r="O30" s="6">
        <f>(N30-H30)/(M30-G30)</f>
        <v>0.57015863636697783</v>
      </c>
      <c r="P30" s="8">
        <f>-O30*M30+N30+(O30*M30-N30)</f>
        <v>0</v>
      </c>
    </row>
    <row r="31" spans="1:17" x14ac:dyDescent="0.25">
      <c r="A31" s="2">
        <v>450000</v>
      </c>
      <c r="B31" s="2">
        <v>9720000</v>
      </c>
      <c r="C31" s="2">
        <v>283</v>
      </c>
      <c r="D31" s="2">
        <f>IF(C31&gt;90,360+(C31*-1)+90,360+(C31*-1)-270)+(-$B$26)</f>
        <v>151.69</v>
      </c>
      <c r="E31" s="2">
        <v>1.3</v>
      </c>
      <c r="F31" s="2">
        <f>D31*PI()/180</f>
        <v>2.6474899423501981</v>
      </c>
      <c r="G31" s="2">
        <f>$A31+$E31*COS($F31)</f>
        <v>449998.85548702505</v>
      </c>
      <c r="H31" s="2">
        <f>$B31+$E31*SIN($F31)</f>
        <v>9720000.6165144369</v>
      </c>
      <c r="I31" s="2">
        <v>91</v>
      </c>
      <c r="J31" s="2">
        <f>IF(I31&gt;90,360+(I31*-1)+90,360+(I31*-1)-270)+(-$B$26)</f>
        <v>343.69</v>
      </c>
      <c r="K31" s="2">
        <v>4</v>
      </c>
      <c r="L31" s="2">
        <f>J31*PI()/180</f>
        <v>5.9985221061793119</v>
      </c>
      <c r="M31" s="7">
        <f>$G31+$K31*COS($L31)</f>
        <v>450002.69451219216</v>
      </c>
      <c r="N31" s="7">
        <f>$H31+$K31*SIN($L31)</f>
        <v>9719999.4931775481</v>
      </c>
    </row>
    <row r="32" spans="1:17" x14ac:dyDescent="0.25">
      <c r="A32" s="2">
        <v>450000</v>
      </c>
      <c r="B32" s="2">
        <v>9720000</v>
      </c>
      <c r="C32" s="2">
        <v>283</v>
      </c>
      <c r="D32" s="2">
        <f>IF(C32&gt;90,360+(C32*-1)+90,360+(C32*-1)-270)+(-$B$26)</f>
        <v>151.69</v>
      </c>
      <c r="E32" s="2">
        <v>2</v>
      </c>
      <c r="F32" s="2">
        <f>D32*PI()/180</f>
        <v>2.6474899423501981</v>
      </c>
      <c r="G32" s="2">
        <f>$A32+$E32*COS($F32)</f>
        <v>449998.23921080778</v>
      </c>
      <c r="H32" s="2">
        <f>$B32+$E32*SIN($F32)</f>
        <v>9720000.9484837484</v>
      </c>
      <c r="I32" s="2">
        <v>92</v>
      </c>
      <c r="J32" s="2">
        <f>IF(I32&gt;90,360+(I32*-1)+90,360+(I32*-1)-270)+(-$B$26)</f>
        <v>342.69</v>
      </c>
      <c r="K32" s="2">
        <v>4.4000000000000004</v>
      </c>
      <c r="L32" s="2">
        <f>J32*PI()/180</f>
        <v>5.9810688136593679</v>
      </c>
      <c r="M32" s="7">
        <f>$G32+$K32*COS($L32)</f>
        <v>450002.43992989411</v>
      </c>
      <c r="N32" s="7">
        <f>$H32+$K32*SIN($L32)</f>
        <v>9719999.6393011194</v>
      </c>
    </row>
    <row r="33" spans="1:18" x14ac:dyDescent="0.25">
      <c r="A33" s="2">
        <v>450000</v>
      </c>
      <c r="B33" s="2">
        <v>9720000</v>
      </c>
      <c r="C33" s="2">
        <v>283</v>
      </c>
      <c r="D33" s="2">
        <f t="shared" ref="D33:D42" si="0">IF(C33&gt;90,360+(C33*-1)+90,360+(C33*-1)-270)+(-$B$26)</f>
        <v>151.69</v>
      </c>
      <c r="E33" s="2">
        <v>2</v>
      </c>
      <c r="F33" s="2">
        <f t="shared" ref="F33:F41" si="1">D33*PI()/180</f>
        <v>2.6474899423501981</v>
      </c>
      <c r="G33" s="2">
        <f t="shared" ref="G33:G42" si="2">$A33+$E33*COS($F33)</f>
        <v>449998.23921080778</v>
      </c>
      <c r="H33" s="2">
        <f t="shared" ref="H33:H42" si="3">$B33+$E33*SIN($F33)</f>
        <v>9720000.9484837484</v>
      </c>
      <c r="I33" s="2">
        <v>90</v>
      </c>
      <c r="J33" s="2">
        <f t="shared" ref="J33:J42" si="4">IF(I33&gt;90,360+(I33*-1)+90,360+(I33*-1)-270)+(-$B$26)</f>
        <v>-15.31</v>
      </c>
      <c r="K33" s="2">
        <v>5</v>
      </c>
      <c r="L33" s="2">
        <f t="shared" ref="L33:L41" si="5">J33*PI()/180</f>
        <v>-0.26720990848033188</v>
      </c>
      <c r="M33" s="7">
        <f t="shared" ref="M33:M42" si="6">$G33+$K33*COS($L33)</f>
        <v>450003.06176755391</v>
      </c>
      <c r="N33" s="7">
        <f t="shared" ref="N33:N42" si="7">$H33+$K33*SIN($L33)</f>
        <v>9719999.628276784</v>
      </c>
    </row>
    <row r="34" spans="1:18" x14ac:dyDescent="0.25">
      <c r="A34" s="2">
        <v>450000</v>
      </c>
      <c r="B34" s="2">
        <v>9720000</v>
      </c>
      <c r="C34" s="2">
        <v>283</v>
      </c>
      <c r="D34" s="2">
        <f t="shared" si="0"/>
        <v>151.69</v>
      </c>
      <c r="E34" s="2">
        <v>2.6</v>
      </c>
      <c r="F34" s="2">
        <f t="shared" si="1"/>
        <v>2.6474899423501981</v>
      </c>
      <c r="G34" s="2">
        <f t="shared" si="2"/>
        <v>449997.71097405016</v>
      </c>
      <c r="H34" s="2">
        <f t="shared" si="3"/>
        <v>9720001.2330288719</v>
      </c>
      <c r="I34" s="2">
        <v>93</v>
      </c>
      <c r="J34" s="2">
        <f t="shared" si="4"/>
        <v>341.69</v>
      </c>
      <c r="K34" s="2">
        <v>5.5</v>
      </c>
      <c r="L34" s="2">
        <f t="shared" si="5"/>
        <v>5.9636155211394248</v>
      </c>
      <c r="M34" s="7">
        <f t="shared" si="6"/>
        <v>450002.93251268653</v>
      </c>
      <c r="N34" s="7">
        <f t="shared" si="7"/>
        <v>9719999.5051590074</v>
      </c>
    </row>
    <row r="35" spans="1:18" x14ac:dyDescent="0.25">
      <c r="A35" s="2">
        <v>450000</v>
      </c>
      <c r="B35" s="2">
        <v>9720000</v>
      </c>
      <c r="C35" s="2">
        <v>283</v>
      </c>
      <c r="D35" s="2">
        <f t="shared" si="0"/>
        <v>151.69</v>
      </c>
      <c r="E35" s="2">
        <v>2.8</v>
      </c>
      <c r="F35" s="2">
        <f t="shared" si="1"/>
        <v>2.6474899423501981</v>
      </c>
      <c r="G35" s="2">
        <f t="shared" si="2"/>
        <v>449997.5348951309</v>
      </c>
      <c r="H35" s="2">
        <f t="shared" si="3"/>
        <v>9720001.3278772477</v>
      </c>
      <c r="I35" s="2">
        <v>89</v>
      </c>
      <c r="J35" s="2">
        <f t="shared" si="4"/>
        <v>-14.31</v>
      </c>
      <c r="K35" s="2">
        <v>4.5</v>
      </c>
      <c r="L35" s="2">
        <f t="shared" si="5"/>
        <v>-0.24975661596038856</v>
      </c>
      <c r="M35" s="7">
        <f t="shared" si="6"/>
        <v>450001.89527186326</v>
      </c>
      <c r="N35" s="7">
        <f t="shared" si="7"/>
        <v>9720000.2156206444</v>
      </c>
    </row>
    <row r="36" spans="1:18" x14ac:dyDescent="0.25">
      <c r="A36" s="2">
        <v>450000</v>
      </c>
      <c r="B36" s="2">
        <v>9720000</v>
      </c>
      <c r="C36" s="2">
        <v>283</v>
      </c>
      <c r="D36" s="2">
        <f t="shared" si="0"/>
        <v>151.69</v>
      </c>
      <c r="E36" s="2">
        <v>3.5</v>
      </c>
      <c r="F36" s="2">
        <f t="shared" si="1"/>
        <v>2.6474899423501981</v>
      </c>
      <c r="G36" s="2">
        <f t="shared" si="2"/>
        <v>449996.91861891368</v>
      </c>
      <c r="H36" s="2">
        <f t="shared" si="3"/>
        <v>9720001.6598465592</v>
      </c>
      <c r="I36" s="2">
        <v>90</v>
      </c>
      <c r="J36" s="2">
        <f t="shared" si="4"/>
        <v>-15.31</v>
      </c>
      <c r="K36" s="2">
        <v>1</v>
      </c>
      <c r="L36" s="2">
        <f t="shared" si="5"/>
        <v>-0.26720990848033188</v>
      </c>
      <c r="M36" s="7">
        <f t="shared" si="6"/>
        <v>449997.8831302629</v>
      </c>
      <c r="N36" s="7">
        <f t="shared" si="7"/>
        <v>9720001.395805167</v>
      </c>
    </row>
    <row r="37" spans="1:18" x14ac:dyDescent="0.25">
      <c r="A37" s="2">
        <v>450000</v>
      </c>
      <c r="B37" s="2">
        <v>9720000</v>
      </c>
      <c r="C37" s="2">
        <v>283</v>
      </c>
      <c r="D37" s="2">
        <f t="shared" si="0"/>
        <v>151.69</v>
      </c>
      <c r="E37" s="2">
        <v>4.2</v>
      </c>
      <c r="F37" s="2">
        <f t="shared" si="1"/>
        <v>2.6474899423501981</v>
      </c>
      <c r="G37" s="2">
        <f t="shared" si="2"/>
        <v>449996.30234269641</v>
      </c>
      <c r="H37" s="2">
        <f t="shared" si="3"/>
        <v>9720001.9918158706</v>
      </c>
      <c r="I37" s="2">
        <v>91</v>
      </c>
      <c r="J37" s="2">
        <f t="shared" si="4"/>
        <v>343.69</v>
      </c>
      <c r="K37" s="2">
        <v>1</v>
      </c>
      <c r="L37" s="2">
        <f t="shared" si="5"/>
        <v>5.9985221061793119</v>
      </c>
      <c r="M37" s="7">
        <f t="shared" si="6"/>
        <v>449997.26209898817</v>
      </c>
      <c r="N37" s="7">
        <f t="shared" si="7"/>
        <v>9720001.7109816484</v>
      </c>
    </row>
    <row r="38" spans="1:18" x14ac:dyDescent="0.25">
      <c r="A38" s="2">
        <v>450000</v>
      </c>
      <c r="B38" s="2">
        <v>9720000</v>
      </c>
      <c r="C38" s="2">
        <v>283</v>
      </c>
      <c r="D38" s="2">
        <f t="shared" si="0"/>
        <v>151.69</v>
      </c>
      <c r="E38" s="2">
        <v>6.1</v>
      </c>
      <c r="F38" s="2">
        <f t="shared" si="1"/>
        <v>2.6474899423501981</v>
      </c>
      <c r="G38" s="2">
        <f t="shared" si="2"/>
        <v>449994.62959296379</v>
      </c>
      <c r="H38" s="2">
        <f t="shared" si="3"/>
        <v>9720002.892875433</v>
      </c>
      <c r="I38" s="2">
        <v>92</v>
      </c>
      <c r="J38" s="2">
        <f t="shared" si="4"/>
        <v>342.69</v>
      </c>
      <c r="K38" s="2">
        <v>1.1000000000000001</v>
      </c>
      <c r="L38" s="2">
        <f t="shared" si="5"/>
        <v>5.9810688136593679</v>
      </c>
      <c r="M38" s="7">
        <f t="shared" si="6"/>
        <v>449995.67977273534</v>
      </c>
      <c r="N38" s="7">
        <f t="shared" si="7"/>
        <v>9720002.5655797757</v>
      </c>
    </row>
    <row r="39" spans="1:18" x14ac:dyDescent="0.25">
      <c r="A39" s="2">
        <v>450000</v>
      </c>
      <c r="B39" s="2">
        <v>9720000</v>
      </c>
      <c r="C39" s="2">
        <v>283</v>
      </c>
      <c r="D39" s="2">
        <f t="shared" si="0"/>
        <v>151.69</v>
      </c>
      <c r="E39" s="2">
        <v>6.5</v>
      </c>
      <c r="F39" s="2">
        <f t="shared" si="1"/>
        <v>2.6474899423501981</v>
      </c>
      <c r="G39" s="2">
        <f t="shared" si="2"/>
        <v>449994.27743512538</v>
      </c>
      <c r="H39" s="2">
        <f t="shared" si="3"/>
        <v>9720003.0825721826</v>
      </c>
      <c r="I39" s="2">
        <v>91</v>
      </c>
      <c r="J39" s="2">
        <f t="shared" si="4"/>
        <v>343.69</v>
      </c>
      <c r="K39" s="2">
        <v>1.2</v>
      </c>
      <c r="L39" s="2">
        <f t="shared" si="5"/>
        <v>5.9985221061793119</v>
      </c>
      <c r="M39" s="7">
        <f t="shared" si="6"/>
        <v>449995.42914267548</v>
      </c>
      <c r="N39" s="7">
        <f t="shared" si="7"/>
        <v>9720002.745571116</v>
      </c>
    </row>
    <row r="40" spans="1:18" x14ac:dyDescent="0.25">
      <c r="A40" s="2">
        <v>450000</v>
      </c>
      <c r="B40" s="2">
        <v>9720000</v>
      </c>
      <c r="C40" s="2">
        <v>283</v>
      </c>
      <c r="D40" s="2">
        <f t="shared" si="0"/>
        <v>151.69</v>
      </c>
      <c r="E40" s="2">
        <v>7.1</v>
      </c>
      <c r="F40" s="2">
        <f t="shared" si="1"/>
        <v>2.6474899423501981</v>
      </c>
      <c r="G40" s="2">
        <f t="shared" si="2"/>
        <v>449993.7491983677</v>
      </c>
      <c r="H40" s="2">
        <f t="shared" si="3"/>
        <v>9720003.3671173062</v>
      </c>
      <c r="I40" s="2">
        <v>93</v>
      </c>
      <c r="J40" s="2">
        <f t="shared" si="4"/>
        <v>341.69</v>
      </c>
      <c r="K40" s="2">
        <v>3</v>
      </c>
      <c r="L40" s="2">
        <f t="shared" si="5"/>
        <v>5.9636155211394248</v>
      </c>
      <c r="M40" s="7">
        <f t="shared" si="6"/>
        <v>449996.59731035121</v>
      </c>
      <c r="N40" s="7">
        <f t="shared" si="7"/>
        <v>9720002.4246428348</v>
      </c>
    </row>
    <row r="41" spans="1:18" x14ac:dyDescent="0.25">
      <c r="A41" s="2">
        <v>450000</v>
      </c>
      <c r="B41" s="2">
        <v>9720000</v>
      </c>
      <c r="C41" s="2">
        <v>283</v>
      </c>
      <c r="D41" s="2">
        <f t="shared" si="0"/>
        <v>151.69</v>
      </c>
      <c r="E41" s="2">
        <v>7.6</v>
      </c>
      <c r="F41" s="2">
        <f t="shared" si="1"/>
        <v>2.6474899423501981</v>
      </c>
      <c r="G41" s="2">
        <f t="shared" si="2"/>
        <v>449993.30900106963</v>
      </c>
      <c r="H41" s="2">
        <f t="shared" si="3"/>
        <v>9720003.6042382438</v>
      </c>
      <c r="I41" s="2">
        <v>95</v>
      </c>
      <c r="J41" s="2">
        <f t="shared" si="4"/>
        <v>339.69</v>
      </c>
      <c r="K41" s="2">
        <v>2</v>
      </c>
      <c r="L41" s="2">
        <f t="shared" si="5"/>
        <v>5.9287089360995378</v>
      </c>
      <c r="M41" s="7">
        <f t="shared" si="6"/>
        <v>449995.18465780688</v>
      </c>
      <c r="N41" s="7">
        <f t="shared" si="7"/>
        <v>9720002.9100395665</v>
      </c>
    </row>
    <row r="42" spans="1:18" x14ac:dyDescent="0.25">
      <c r="A42" s="2">
        <v>450000</v>
      </c>
      <c r="B42" s="2">
        <v>9720000</v>
      </c>
      <c r="C42" s="2">
        <v>283</v>
      </c>
      <c r="D42" s="2">
        <f t="shared" si="0"/>
        <v>151.69</v>
      </c>
      <c r="E42" s="2">
        <v>8.5</v>
      </c>
      <c r="F42" s="2">
        <f>D42*PI()/180</f>
        <v>2.6474899423501981</v>
      </c>
      <c r="G42" s="2">
        <f t="shared" si="2"/>
        <v>449992.51664593315</v>
      </c>
      <c r="H42" s="2">
        <f t="shared" si="3"/>
        <v>9720004.0310559291</v>
      </c>
      <c r="I42" s="2">
        <v>61</v>
      </c>
      <c r="J42" s="2">
        <f t="shared" si="4"/>
        <v>13.69</v>
      </c>
      <c r="K42" s="2">
        <v>3.9</v>
      </c>
      <c r="L42" s="2">
        <f>J42*PI()/180</f>
        <v>0.2389355745980237</v>
      </c>
      <c r="M42" s="7">
        <f t="shared" si="6"/>
        <v>449996.30584865407</v>
      </c>
      <c r="N42" s="7">
        <f t="shared" si="7"/>
        <v>9720004.9540633727</v>
      </c>
    </row>
    <row r="44" spans="1:18" x14ac:dyDescent="0.25">
      <c r="O44" t="s">
        <v>28</v>
      </c>
    </row>
    <row r="45" spans="1:18" x14ac:dyDescent="0.25">
      <c r="O45" t="s">
        <v>1</v>
      </c>
      <c r="P45">
        <f>+A30</f>
        <v>450000</v>
      </c>
      <c r="Q45" t="s">
        <v>2</v>
      </c>
      <c r="R45">
        <f>+B30</f>
        <v>9720000</v>
      </c>
    </row>
    <row r="46" spans="1:18" x14ac:dyDescent="0.25">
      <c r="O46" t="s">
        <v>7</v>
      </c>
      <c r="P46">
        <f>+G30</f>
        <v>449999.20764486352</v>
      </c>
      <c r="Q46" t="s">
        <v>8</v>
      </c>
      <c r="R46">
        <f>+H30</f>
        <v>9720000.4268176872</v>
      </c>
    </row>
    <row r="47" spans="1:18" x14ac:dyDescent="0.25">
      <c r="O47" t="s">
        <v>12</v>
      </c>
      <c r="P47">
        <f>+M30</f>
        <v>450007.89482461411</v>
      </c>
      <c r="Q47" t="s">
        <v>13</v>
      </c>
      <c r="R47">
        <f>+N30</f>
        <v>9720005.3798882477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COMPUTADOR</dc:creator>
  <cp:lastModifiedBy>COMPUTADOR</cp:lastModifiedBy>
  <dcterms:created xsi:type="dcterms:W3CDTF">2016-05-12T17:46:36Z</dcterms:created>
  <dcterms:modified xsi:type="dcterms:W3CDTF">2016-06-03T19:03:33Z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7705b758-fc0f-4b0b-907e-f61557516fa4</vt:lpwstr>
  </property>
</Properties>
</file>